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4895" windowHeight="7815"/>
  </bookViews>
  <sheets>
    <sheet name="TSQT" sheetId="2" r:id="rId1"/>
    <sheet name="DCKTCD" sheetId="1" r:id="rId2"/>
    <sheet name="TDNB" sheetId="3" r:id="rId3"/>
  </sheets>
  <definedNames>
    <definedName name="_xlnm.Print_Titles" localSheetId="1">DCKTCD!$17:$19</definedName>
    <definedName name="_xlnm.Print_Titles" localSheetId="0">TSQT!$17:$19</definedName>
  </definedNames>
  <calcPr calcId="144525"/>
</workbook>
</file>

<file path=xl/calcChain.xml><?xml version="1.0" encoding="utf-8"?>
<calcChain xmlns="http://schemas.openxmlformats.org/spreadsheetml/2006/main">
  <c r="S21" i="2" l="1"/>
  <c r="S22" i="2"/>
  <c r="S23" i="2"/>
  <c r="S24" i="2"/>
  <c r="S25" i="2"/>
  <c r="S26" i="2"/>
  <c r="S27" i="2"/>
  <c r="S28" i="2"/>
  <c r="S29" i="2"/>
  <c r="S30" i="2"/>
  <c r="S31" i="2"/>
  <c r="S32" i="2"/>
  <c r="S33" i="2"/>
  <c r="S20" i="2"/>
  <c r="A22" i="2" l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21" i="2"/>
  <c r="A21" i="1" l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l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5" i="1" s="1"/>
  <c r="A56" i="1" s="1"/>
  <c r="A57" i="1" s="1"/>
  <c r="A58" i="1" s="1"/>
  <c r="A59" i="1" s="1"/>
  <c r="A60" i="1" s="1"/>
  <c r="G34" i="2"/>
  <c r="E34" i="2"/>
  <c r="D34" i="2"/>
  <c r="V25" i="2"/>
  <c r="R25" i="2"/>
  <c r="Q25" i="2"/>
  <c r="I25" i="2"/>
  <c r="H25" i="2"/>
  <c r="R24" i="2"/>
  <c r="U24" i="2" s="1"/>
  <c r="F24" i="2" s="1"/>
  <c r="Q24" i="2"/>
  <c r="H24" i="2"/>
  <c r="R23" i="2"/>
  <c r="U23" i="2" s="1"/>
  <c r="Q23" i="2"/>
  <c r="H23" i="2"/>
  <c r="R22" i="2"/>
  <c r="U22" i="2" s="1"/>
  <c r="Q22" i="2"/>
  <c r="H22" i="2"/>
  <c r="R32" i="2"/>
  <c r="U32" i="2" s="1"/>
  <c r="F32" i="2" s="1"/>
  <c r="Q32" i="2"/>
  <c r="H32" i="2"/>
  <c r="R33" i="2"/>
  <c r="U33" i="2" s="1"/>
  <c r="Q33" i="2"/>
  <c r="H33" i="2"/>
  <c r="R30" i="2"/>
  <c r="U30" i="2" s="1"/>
  <c r="F30" i="2" s="1"/>
  <c r="Q30" i="2"/>
  <c r="H30" i="2"/>
  <c r="R31" i="2"/>
  <c r="U31" i="2" s="1"/>
  <c r="F31" i="2" s="1"/>
  <c r="Q31" i="2"/>
  <c r="H31" i="2"/>
  <c r="R29" i="2"/>
  <c r="U29" i="2" s="1"/>
  <c r="F29" i="2" s="1"/>
  <c r="Q29" i="2"/>
  <c r="H29" i="2"/>
  <c r="R28" i="2"/>
  <c r="U28" i="2" s="1"/>
  <c r="F28" i="2" s="1"/>
  <c r="Q28" i="2"/>
  <c r="H28" i="2"/>
  <c r="R26" i="2"/>
  <c r="U26" i="2" s="1"/>
  <c r="F26" i="2" s="1"/>
  <c r="Q26" i="2"/>
  <c r="H26" i="2"/>
  <c r="R27" i="2"/>
  <c r="U27" i="2" s="1"/>
  <c r="F27" i="2" s="1"/>
  <c r="Q27" i="2"/>
  <c r="H27" i="2"/>
  <c r="R20" i="2"/>
  <c r="U20" i="2" s="1"/>
  <c r="F20" i="2" s="1"/>
  <c r="I20" i="2" s="1"/>
  <c r="Q20" i="2"/>
  <c r="H20" i="2"/>
  <c r="R21" i="2"/>
  <c r="U21" i="2" s="1"/>
  <c r="F21" i="2" s="1"/>
  <c r="Q21" i="2"/>
  <c r="H21" i="2"/>
  <c r="A54" i="1" l="1"/>
  <c r="A68" i="1" s="1"/>
  <c r="A69" i="1" s="1"/>
  <c r="A70" i="1" s="1"/>
  <c r="A71" i="1" s="1"/>
  <c r="A61" i="1"/>
  <c r="A62" i="1" s="1"/>
  <c r="A63" i="1" s="1"/>
  <c r="A64" i="1" s="1"/>
  <c r="A65" i="1" s="1"/>
  <c r="A66" i="1" s="1"/>
  <c r="A67" i="1" s="1"/>
  <c r="H34" i="2"/>
  <c r="F34" i="2"/>
  <c r="U25" i="2"/>
  <c r="I21" i="2"/>
  <c r="V21" i="2"/>
  <c r="I28" i="2"/>
  <c r="V28" i="2"/>
  <c r="I29" i="2"/>
  <c r="V29" i="2"/>
  <c r="I33" i="2"/>
  <c r="V33" i="2"/>
  <c r="I23" i="2"/>
  <c r="V23" i="2"/>
  <c r="I27" i="2"/>
  <c r="V27" i="2"/>
  <c r="I30" i="2"/>
  <c r="V30" i="2"/>
  <c r="I22" i="2"/>
  <c r="V22" i="2"/>
  <c r="I26" i="2"/>
  <c r="V26" i="2"/>
  <c r="I31" i="2"/>
  <c r="V31" i="2"/>
  <c r="I32" i="2"/>
  <c r="V32" i="2"/>
  <c r="I24" i="2"/>
  <c r="V24" i="2"/>
  <c r="I34" i="2" l="1"/>
  <c r="K40" i="1"/>
  <c r="I40" i="1"/>
  <c r="J72" i="1"/>
  <c r="K32" i="1"/>
  <c r="H72" i="1"/>
  <c r="I32" i="1"/>
  <c r="J29" i="3"/>
  <c r="H29" i="3"/>
  <c r="G29" i="3"/>
  <c r="K41" i="1"/>
  <c r="I41" i="1"/>
  <c r="K26" i="1"/>
  <c r="I26" i="1"/>
  <c r="K27" i="1"/>
  <c r="I27" i="1"/>
  <c r="K39" i="1"/>
  <c r="I39" i="1"/>
  <c r="K61" i="1"/>
  <c r="I61" i="1"/>
  <c r="K21" i="1"/>
  <c r="I21" i="1"/>
  <c r="K54" i="1"/>
  <c r="I54" i="1"/>
  <c r="K71" i="1"/>
  <c r="I71" i="1"/>
  <c r="K33" i="1"/>
  <c r="I33" i="1"/>
  <c r="K38" i="1"/>
  <c r="I38" i="1"/>
  <c r="K42" i="1"/>
  <c r="I42" i="1"/>
  <c r="K51" i="1"/>
  <c r="I51" i="1"/>
  <c r="K45" i="1"/>
  <c r="I45" i="1"/>
  <c r="K56" i="1"/>
  <c r="I56" i="1"/>
  <c r="K37" i="1"/>
  <c r="I37" i="1"/>
  <c r="K70" i="1"/>
  <c r="I70" i="1"/>
  <c r="K30" i="1"/>
  <c r="I30" i="1"/>
  <c r="K22" i="1"/>
  <c r="I22" i="1"/>
  <c r="K69" i="1"/>
  <c r="I69" i="1"/>
  <c r="K46" i="1"/>
  <c r="I46" i="1"/>
  <c r="K53" i="1"/>
  <c r="I53" i="1"/>
  <c r="K48" i="1"/>
  <c r="I48" i="1"/>
  <c r="K47" i="1"/>
  <c r="I47" i="1"/>
  <c r="K44" i="1"/>
  <c r="I44" i="1"/>
  <c r="K65" i="1"/>
  <c r="I65" i="1"/>
  <c r="K57" i="1"/>
  <c r="I57" i="1"/>
  <c r="K29" i="1"/>
  <c r="I29" i="1"/>
  <c r="K55" i="1"/>
  <c r="I55" i="1"/>
  <c r="K64" i="1"/>
  <c r="I64" i="1"/>
  <c r="K62" i="1"/>
  <c r="I62" i="1"/>
  <c r="K36" i="1"/>
  <c r="I36" i="1"/>
  <c r="K28" i="1"/>
  <c r="I28" i="1"/>
  <c r="K63" i="1"/>
  <c r="I63" i="1"/>
  <c r="K43" i="1"/>
  <c r="I43" i="1"/>
  <c r="K52" i="1"/>
  <c r="I52" i="1"/>
  <c r="K23" i="1"/>
  <c r="I23" i="1"/>
  <c r="K20" i="1"/>
  <c r="I20" i="1"/>
  <c r="K31" i="1"/>
  <c r="I31" i="1"/>
  <c r="K68" i="1"/>
  <c r="I68" i="1"/>
  <c r="K35" i="1"/>
  <c r="I35" i="1"/>
  <c r="K24" i="1"/>
  <c r="I24" i="1"/>
  <c r="K58" i="1"/>
  <c r="I58" i="1"/>
  <c r="K67" i="1"/>
  <c r="I67" i="1"/>
  <c r="K50" i="1"/>
  <c r="I50" i="1"/>
  <c r="K34" i="1"/>
  <c r="I34" i="1"/>
  <c r="K66" i="1"/>
  <c r="I66" i="1"/>
  <c r="K59" i="1"/>
  <c r="I59" i="1"/>
  <c r="K49" i="1"/>
  <c r="I49" i="1"/>
  <c r="K25" i="1"/>
  <c r="I25" i="1"/>
  <c r="K60" i="1"/>
  <c r="I60" i="1"/>
  <c r="K72" i="1" l="1"/>
  <c r="I72" i="1"/>
</calcChain>
</file>

<file path=xl/sharedStrings.xml><?xml version="1.0" encoding="utf-8"?>
<sst xmlns="http://schemas.openxmlformats.org/spreadsheetml/2006/main" count="442" uniqueCount="194">
  <si>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</si>
  <si>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</si>
  <si>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</si>
  <si>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</si>
  <si>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</si>
  <si>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</si>
  <si>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</si>
  <si>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</si>
  <si>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</si>
  <si>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</si>
  <si>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</si>
  <si>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</si>
  <si>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</si>
  <si>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</si>
  <si>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</si>
  <si>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</si>
  <si>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</si>
  <si>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</si>
  <si>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</si>
  <si>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</si>
  <si>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</si>
  <si>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</si>
  <si>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</si>
  <si>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</si>
  <si>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</si>
  <si>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</si>
  <si>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Bảng từ</t>
  </si>
  <si>
    <t>Tủ sắt hồ sơ 2 cánh</t>
  </si>
  <si>
    <t xml:space="preserve">Bàn ghế giáo viên </t>
  </si>
  <si>
    <t>Bàn họp VP khoa</t>
  </si>
  <si>
    <t>Ghế tựa gỗ</t>
  </si>
  <si>
    <t>Tủ sắt đựng thiết bị</t>
  </si>
  <si>
    <t>Tủ sắt cửa kính lùa</t>
  </si>
  <si>
    <t>Tủ đựng hồ sơ 10 ngăn</t>
  </si>
  <si>
    <t>Bàn giáo viên</t>
  </si>
  <si>
    <t>Tủ sắt (10 ngăn)</t>
  </si>
  <si>
    <t>Quạt trần</t>
  </si>
  <si>
    <t>Quạt hút</t>
  </si>
  <si>
    <t>Ghế thí nghiệm</t>
  </si>
  <si>
    <t>Bảng từ trắng</t>
  </si>
  <si>
    <t>Theo sổ kế toán</t>
  </si>
  <si>
    <t>Nguyên giá</t>
  </si>
  <si>
    <t>Giá trị còn lại</t>
  </si>
  <si>
    <t>Bảng (TB cửa kính lùa)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</si>
  <si>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</si>
  <si>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</si>
  <si>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</si>
  <si>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</si>
  <si>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</si>
  <si>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</si>
  <si>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</si>
  <si>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</si>
  <si>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Bàn Overhead</t>
  </si>
  <si>
    <t>1x0,6x0,78</t>
  </si>
  <si>
    <t>Ghế đẩu gỗ vuông</t>
  </si>
  <si>
    <t>0,27x0,27x0,46</t>
  </si>
  <si>
    <t>Tủ sắt 10 ngăn kéo</t>
  </si>
  <si>
    <t>Quạt treo tường</t>
  </si>
  <si>
    <t>Máy điện thoại</t>
  </si>
  <si>
    <t>Sonica</t>
  </si>
  <si>
    <t>Tủ sắt ngăn kéo</t>
  </si>
  <si>
    <t xml:space="preserve"> 1,6x0,9x0,45</t>
  </si>
  <si>
    <t>Điện thoại</t>
  </si>
  <si>
    <t>1.2x3.6</t>
  </si>
  <si>
    <t>0010379</t>
  </si>
  <si>
    <t>0010631</t>
  </si>
  <si>
    <t>0010869</t>
  </si>
  <si>
    <t>Bảng lưu động</t>
  </si>
  <si>
    <t>Bàn sắt có khoá</t>
  </si>
  <si>
    <t>Quạt trần Mỹ Phong</t>
  </si>
  <si>
    <t>Tủ sắt</t>
  </si>
  <si>
    <t xml:space="preserve">Bàn vi tính đôi </t>
  </si>
  <si>
    <t>Kệ để Tivi đầu đĩa</t>
  </si>
  <si>
    <t>HC5001860</t>
  </si>
  <si>
    <t>Quạt công nghiệp</t>
  </si>
  <si>
    <t>HC5001864</t>
  </si>
  <si>
    <t xml:space="preserve">Quạt công nghiệp </t>
  </si>
  <si>
    <t>HC5001891</t>
  </si>
  <si>
    <t>HC5001912</t>
  </si>
  <si>
    <t>Quạt CN (có động cơ quay)</t>
  </si>
  <si>
    <t>HC5001914</t>
  </si>
  <si>
    <t>HC5001988</t>
  </si>
  <si>
    <t>Bàn làm việc vi tính có kiếng</t>
  </si>
  <si>
    <t>HC5001989</t>
  </si>
  <si>
    <t>Bảng di động</t>
  </si>
  <si>
    <t>HC5001991</t>
  </si>
  <si>
    <t>HC5002018</t>
  </si>
  <si>
    <t>HC5002019</t>
  </si>
  <si>
    <t>HC5002020</t>
  </si>
  <si>
    <t>Quạt bàn Asia</t>
  </si>
  <si>
    <t>HC5002052</t>
  </si>
  <si>
    <t>Quạt trần hộp số MP</t>
  </si>
  <si>
    <t>HC5002053</t>
  </si>
  <si>
    <t>HC2012011</t>
  </si>
  <si>
    <t>HC2012012</t>
  </si>
  <si>
    <t>Bảng trắng từ</t>
  </si>
  <si>
    <t>HC2012013</t>
  </si>
  <si>
    <t>HC2012014</t>
  </si>
  <si>
    <t>Tủ sắt 8 hộc</t>
  </si>
  <si>
    <t>HC2012015</t>
  </si>
  <si>
    <t>Bàn làm việc + kính</t>
  </si>
  <si>
    <t>HC2012016</t>
  </si>
  <si>
    <t>HC2012017</t>
  </si>
  <si>
    <t>HC2012018</t>
  </si>
  <si>
    <t>Tổng :</t>
  </si>
  <si>
    <t>BIÊN BẢN KIỂM KÊ CÔNG CỤ DỤNG CỤ (TÀI SẢN QUẢN TRỊ)</t>
  </si>
  <si>
    <t>Ban Kiểm kê gồm:</t>
  </si>
  <si>
    <t>Ông (bà): Phạm Hữu Lộc</t>
  </si>
  <si>
    <t>Đã kiểm kê CCDC, kết quả như sau:</t>
  </si>
  <si>
    <t>HIỆU TRƯỞNG</t>
  </si>
  <si>
    <t>KIÊM CHỦ TỊCH HỘI ĐỒNG KIỂM KÊ</t>
  </si>
  <si>
    <t>CÁC ỦY VIÊN</t>
  </si>
  <si>
    <t>Phạm Hữu Lộc</t>
  </si>
  <si>
    <t>Kệ để thiết bị mô hình</t>
  </si>
  <si>
    <t>Tủ kệ sắt (đựng thiết bị 6 cánh)</t>
  </si>
  <si>
    <t>Tủ đựng MH 4 ngăn 8 hộc cửa kính lùa</t>
  </si>
  <si>
    <t>Tủ đựng MH 3 ngăn 6 hộc cửa kính lùa</t>
  </si>
  <si>
    <t>Tủ đựng MH 4 ngăn 8 hộc cửa lưới sắt</t>
  </si>
  <si>
    <t>Tủ đựng TB 3 ngăn 6 hộc cửa lưới sắt</t>
  </si>
  <si>
    <t>Tủ đựng TB 4 ngăn 8 hộc cửa tôn sắt 2 cánh</t>
  </si>
  <si>
    <t>Tủ đựng TB 3 ngăn 6 hộc cửa tôn sắt 2 cánh</t>
  </si>
  <si>
    <t>Bục gỗ</t>
  </si>
  <si>
    <t>Đã kiểm kê TSQT, kết quả như sau:</t>
  </si>
  <si>
    <t>HIỆUTRƯỞNG</t>
  </si>
  <si>
    <t>TRƯỞNG KHOA</t>
  </si>
  <si>
    <t>Đã kiểm kê TSQT (TDNB), kết quả như sau:</t>
  </si>
  <si>
    <t>UBND THÀNH PHỐ HỒ CHÍ MINH</t>
  </si>
  <si>
    <t>Bàn thực hành (1600x800x750)</t>
  </si>
  <si>
    <t>BA09.2</t>
  </si>
  <si>
    <t>BA06.2</t>
  </si>
  <si>
    <t>Bàn vi tính giáo viên (1200x600x750)</t>
  </si>
  <si>
    <t>BG02.2</t>
  </si>
  <si>
    <t>Bảng Mica 3000x1200</t>
  </si>
  <si>
    <t>GHE13</t>
  </si>
  <si>
    <t>GHE12</t>
  </si>
  <si>
    <t>Châu Văn Bảo</t>
  </si>
  <si>
    <t>Ông (bà): Đinh Văn Đệ</t>
  </si>
  <si>
    <t xml:space="preserve">Ông (bà): Nguyễn Kính       </t>
  </si>
  <si>
    <t>Số 
TT</t>
  </si>
  <si>
    <t xml:space="preserve">Tên TSCĐ
</t>
  </si>
  <si>
    <t>Mã số 
TSCĐ</t>
  </si>
  <si>
    <t>Theo Kiểm Kê</t>
  </si>
  <si>
    <t>Chênh lệch</t>
  </si>
  <si>
    <t xml:space="preserve">Ghi chú
</t>
  </si>
  <si>
    <t>BẢNG PHỤ</t>
  </si>
  <si>
    <t>Năm đưa 
vào sử dụng</t>
  </si>
  <si>
    <t xml:space="preserve">thời gian
sử dụng
</t>
  </si>
  <si>
    <t>tỷ lệ tính
 hao mòn
( % năm)</t>
  </si>
  <si>
    <t>Giá trị 
khấu hao
1 năm</t>
  </si>
  <si>
    <t>số năm
 đã sử dụng</t>
  </si>
  <si>
    <t>Giá trị 
khấu hao
năm 2017</t>
  </si>
  <si>
    <t xml:space="preserve">Giá trị 
hao mòn
</t>
  </si>
  <si>
    <t>SL</t>
  </si>
  <si>
    <t>Bàn thực tập mặt đá chân gỗ 1600x800x700</t>
  </si>
  <si>
    <t>TBDCQL khác</t>
  </si>
  <si>
    <t>Bàn giảng viên 1200x850x800 mm</t>
  </si>
  <si>
    <t>TB190</t>
  </si>
  <si>
    <t>TB191</t>
  </si>
  <si>
    <t>TB192</t>
  </si>
  <si>
    <t>TB193</t>
  </si>
  <si>
    <t>TB194</t>
  </si>
  <si>
    <t>TB195</t>
  </si>
  <si>
    <t>Tủ đựng thiết bị, dụng cụ 1600x1800x600mm</t>
  </si>
  <si>
    <t>5001827-1</t>
  </si>
  <si>
    <t xml:space="preserve">TRƯỜNG CAO ĐẲNG LÝ TỰ TRỌNG </t>
  </si>
  <si>
    <t>THÀNH PHỐ HỒ CHÍ MINH</t>
  </si>
  <si>
    <t>Ghế giáo viên 450/450/450/900</t>
  </si>
  <si>
    <t>Ghế nhựa</t>
  </si>
  <si>
    <t>Hội đồng kiểm kê gồm:</t>
  </si>
  <si>
    <t xml:space="preserve">Chức vụ: Hiệu Trưởng </t>
  </si>
  <si>
    <t>Đại diện: Chủ tịch Hội đồng kiểm kê</t>
  </si>
  <si>
    <t xml:space="preserve">Chức vụ: Phó  Hiệu Trưởng </t>
  </si>
  <si>
    <t>Đại diện: Phó Chủ tịch Hội đồng kiểm kê</t>
  </si>
  <si>
    <t xml:space="preserve">Ông (bà): Lâm Viết Dũng </t>
  </si>
  <si>
    <t>Đại diện: Ủy Viên Hội đồng kiểm kê</t>
  </si>
  <si>
    <t xml:space="preserve">Ông (bà): Lê Quang Liêm </t>
  </si>
  <si>
    <t>Chức vụ: TP. Quản trị - Dịch vụ</t>
  </si>
  <si>
    <t>Chức vụ: TP. Kế hoạch - Tài Chính</t>
  </si>
  <si>
    <t>Chức vụ: Phó TP. TC - HC - TH</t>
  </si>
  <si>
    <t xml:space="preserve">                CÁC ỦY VIÊN</t>
  </si>
  <si>
    <t>Ông: Đinh Văn Đệ……………………………….</t>
  </si>
  <si>
    <t>Ông: Lâm Viết Dũng……………………………….</t>
  </si>
  <si>
    <t>Ông: Lê Quang Liêm ………………………………</t>
  </si>
  <si>
    <t>Ông: Nguyễn Kính………………………………..</t>
  </si>
  <si>
    <t>Tủ sắt 10 ngăn kéo
 (5 bậc 1 cánh)</t>
  </si>
  <si>
    <t>Đ-ĐT</t>
  </si>
  <si>
    <t>BIÊN BẢN KIỂM KÊ TÀI SẢN QUẢN TRỊ</t>
  </si>
  <si>
    <t>BIÊN BẢN KIỂM KÊ TÀI SẢN (Theo dõi nội bộ)</t>
  </si>
  <si>
    <t>KHOA CÔNG NGHỆ ĐIỆN - ĐIỆN TỬ</t>
  </si>
  <si>
    <t>Thời điểm kiểm kê: 00 giờ 00 ngày 01 tháng 01 năm 2019</t>
  </si>
  <si>
    <t>Ngày 16 tháng 01 năm 2019</t>
  </si>
  <si>
    <t>Chức vụ: TP. TC - HC - TH</t>
  </si>
  <si>
    <t xml:space="preserve">Ông (bà): Nguyễn Thị Hoa </t>
  </si>
  <si>
    <t>Bà: Nguyễn Thị Hoa………………………………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</si>
</sst>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* #,##0_);_(* \(#,##0\);_(* &quot;-&quot;??_);_(@_)"/>
    <numFmt numFmtId="166" formatCode="0.0%"/>
  </numFmts>
  <fonts count="2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9"/>
      <color indexed="10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78">
    <xf numFmtId="0" fontId="0" fillId="0" borderId="0" xfId="0"/>
    <xf numFmtId="0" fontId="2" fillId="0" borderId="0" xfId="0" applyFont="1"/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4" fillId="0" borderId="5" xfId="0" quotePrefix="1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0" xfId="0" applyFont="1"/>
    <xf numFmtId="0" fontId="1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/>
    <xf numFmtId="0" fontId="9" fillId="0" borderId="0" xfId="0" applyFont="1" applyAlignment="1">
      <alignment horizontal="center"/>
    </xf>
    <xf numFmtId="0" fontId="2" fillId="0" borderId="0" xfId="0" applyFont="1" applyAlignment="1"/>
    <xf numFmtId="0" fontId="9" fillId="0" borderId="0" xfId="0" applyFont="1" applyAlignment="1"/>
    <xf numFmtId="0" fontId="10" fillId="0" borderId="0" xfId="0" applyFont="1"/>
    <xf numFmtId="0" fontId="4" fillId="0" borderId="0" xfId="0" quotePrefix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Alignment="1"/>
    <xf numFmtId="0" fontId="10" fillId="3" borderId="0" xfId="0" applyFont="1" applyFill="1"/>
    <xf numFmtId="0" fontId="14" fillId="2" borderId="0" xfId="0" applyFont="1" applyFill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166" fontId="11" fillId="2" borderId="5" xfId="2" applyNumberFormat="1" applyFont="1" applyFill="1" applyBorder="1" applyAlignment="1">
      <alignment horizontal="center" vertical="center" wrapText="1"/>
    </xf>
    <xf numFmtId="165" fontId="11" fillId="2" borderId="5" xfId="1" applyNumberFormat="1" applyFont="1" applyFill="1" applyBorder="1" applyAlignment="1">
      <alignment vertical="center" wrapText="1"/>
    </xf>
    <xf numFmtId="0" fontId="11" fillId="2" borderId="5" xfId="0" applyFont="1" applyFill="1" applyBorder="1" applyAlignment="1">
      <alignment horizontal="center" vertical="center" wrapText="1"/>
    </xf>
    <xf numFmtId="165" fontId="11" fillId="2" borderId="5" xfId="1" applyNumberFormat="1" applyFont="1" applyFill="1" applyBorder="1" applyAlignment="1">
      <alignment horizontal="right" vertical="center" wrapText="1"/>
    </xf>
    <xf numFmtId="0" fontId="18" fillId="0" borderId="5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center" vertical="center" wrapText="1"/>
    </xf>
    <xf numFmtId="166" fontId="11" fillId="0" borderId="5" xfId="2" applyNumberFormat="1" applyFont="1" applyFill="1" applyBorder="1" applyAlignment="1">
      <alignment horizontal="center" vertical="center" wrapText="1"/>
    </xf>
    <xf numFmtId="165" fontId="11" fillId="0" borderId="5" xfId="1" applyNumberFormat="1" applyFont="1" applyFill="1" applyBorder="1" applyAlignment="1">
      <alignment vertical="center" wrapText="1"/>
    </xf>
    <xf numFmtId="165" fontId="11" fillId="0" borderId="5" xfId="1" applyNumberFormat="1" applyFont="1" applyFill="1" applyBorder="1" applyAlignment="1">
      <alignment horizontal="right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center" vertical="center" wrapText="1"/>
    </xf>
    <xf numFmtId="165" fontId="14" fillId="2" borderId="5" xfId="1" applyNumberFormat="1" applyFont="1" applyFill="1" applyBorder="1" applyAlignment="1">
      <alignment horizontal="center" vertical="center" wrapText="1"/>
    </xf>
    <xf numFmtId="165" fontId="14" fillId="2" borderId="4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9" fillId="0" borderId="5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18" fillId="0" borderId="5" xfId="0" applyFont="1" applyFill="1" applyBorder="1" applyAlignment="1">
      <alignment vertical="center"/>
    </xf>
    <xf numFmtId="0" fontId="8" fillId="5" borderId="5" xfId="0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18" fillId="2" borderId="5" xfId="0" applyFont="1" applyFill="1" applyBorder="1" applyAlignment="1">
      <alignment vertical="center"/>
    </xf>
    <xf numFmtId="0" fontId="19" fillId="2" borderId="5" xfId="0" applyFont="1" applyFill="1" applyBorder="1" applyAlignment="1">
      <alignment vertical="center"/>
    </xf>
    <xf numFmtId="0" fontId="11" fillId="0" borderId="5" xfId="0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3" fontId="12" fillId="0" borderId="5" xfId="0" applyNumberFormat="1" applyFont="1" applyBorder="1" applyAlignment="1">
      <alignment vertical="center"/>
    </xf>
    <xf numFmtId="3" fontId="10" fillId="0" borderId="0" xfId="0" applyNumberFormat="1" applyFont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20" fillId="0" borderId="5" xfId="0" quotePrefix="1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vertical="center" wrapText="1"/>
    </xf>
    <xf numFmtId="0" fontId="20" fillId="0" borderId="5" xfId="0" applyFont="1" applyFill="1" applyBorder="1" applyAlignment="1">
      <alignment horizontal="center" vertical="center"/>
    </xf>
    <xf numFmtId="3" fontId="20" fillId="0" borderId="5" xfId="0" applyNumberFormat="1" applyFont="1" applyFill="1" applyBorder="1" applyAlignment="1">
      <alignment vertical="center"/>
    </xf>
    <xf numFmtId="0" fontId="1" fillId="0" borderId="0" xfId="0" applyFont="1"/>
    <xf numFmtId="0" fontId="20" fillId="0" borderId="6" xfId="0" applyFont="1" applyFill="1" applyBorder="1" applyAlignment="1">
      <alignment vertical="center" wrapText="1"/>
    </xf>
    <xf numFmtId="0" fontId="20" fillId="4" borderId="5" xfId="0" applyFont="1" applyFill="1" applyBorder="1" applyAlignment="1">
      <alignment horizontal="center" vertical="center"/>
    </xf>
    <xf numFmtId="0" fontId="21" fillId="0" borderId="5" xfId="0" quotePrefix="1" applyFont="1" applyFill="1" applyBorder="1" applyAlignment="1">
      <alignment horizontal="center" vertical="center"/>
    </xf>
    <xf numFmtId="3" fontId="21" fillId="0" borderId="5" xfId="0" applyNumberFormat="1" applyFont="1" applyFill="1" applyBorder="1" applyAlignment="1">
      <alignment vertical="center"/>
    </xf>
    <xf numFmtId="0" fontId="21" fillId="0" borderId="5" xfId="0" applyFont="1" applyFill="1" applyBorder="1" applyAlignment="1">
      <alignment horizontal="center" vertical="center"/>
    </xf>
    <xf numFmtId="0" fontId="10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Alignment="1"/>
    <xf numFmtId="0" fontId="0" fillId="0" borderId="0" xfId="0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20" fillId="2" borderId="5" xfId="0" applyFont="1" applyFill="1" applyBorder="1" applyAlignment="1">
      <alignment horizontal="left" vertical="center" wrapText="1"/>
    </xf>
    <xf numFmtId="0" fontId="20" fillId="2" borderId="5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20" fillId="0" borderId="5" xfId="0" applyFont="1" applyFill="1" applyBorder="1" applyAlignment="1">
      <alignment horizontal="center" vertical="center" wrapText="1"/>
    </xf>
    <xf numFmtId="3" fontId="20" fillId="0" borderId="5" xfId="0" applyNumberFormat="1" applyFont="1" applyFill="1" applyBorder="1" applyAlignment="1">
      <alignment horizontal="right" vertical="center"/>
    </xf>
    <xf numFmtId="3" fontId="20" fillId="0" borderId="5" xfId="0" applyNumberFormat="1" applyFont="1" applyFill="1" applyBorder="1" applyAlignment="1">
      <alignment vertical="center" wrapText="1"/>
    </xf>
    <xf numFmtId="3" fontId="20" fillId="0" borderId="5" xfId="0" applyNumberFormat="1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3" fontId="20" fillId="2" borderId="5" xfId="1" applyNumberFormat="1" applyFont="1" applyFill="1" applyBorder="1" applyAlignment="1">
      <alignment horizontal="right" vertical="center"/>
    </xf>
    <xf numFmtId="3" fontId="20" fillId="2" borderId="5" xfId="0" applyNumberFormat="1" applyFont="1" applyFill="1" applyBorder="1" applyAlignment="1">
      <alignment vertical="center" wrapText="1"/>
    </xf>
    <xf numFmtId="3" fontId="20" fillId="0" borderId="5" xfId="0" applyNumberFormat="1" applyFont="1" applyBorder="1" applyAlignment="1">
      <alignment horizontal="center" vertical="center"/>
    </xf>
    <xf numFmtId="3" fontId="20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3" fontId="20" fillId="2" borderId="5" xfId="0" applyNumberFormat="1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 wrapText="1"/>
    </xf>
    <xf numFmtId="3" fontId="20" fillId="2" borderId="5" xfId="0" applyNumberFormat="1" applyFont="1" applyFill="1" applyBorder="1" applyAlignment="1">
      <alignment horizontal="right" vertical="center"/>
    </xf>
    <xf numFmtId="3" fontId="20" fillId="2" borderId="5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2" fillId="3" borderId="0" xfId="0" applyFont="1" applyFill="1" applyAlignment="1"/>
    <xf numFmtId="0" fontId="9" fillId="3" borderId="0" xfId="0" applyFont="1" applyFill="1" applyAlignment="1"/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12" fillId="0" borderId="0" xfId="0" quotePrefix="1" applyFont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3" fontId="12" fillId="3" borderId="0" xfId="0" applyNumberFormat="1" applyFont="1" applyFill="1" applyBorder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13" fillId="0" borderId="0" xfId="0" applyFont="1"/>
    <xf numFmtId="0" fontId="1" fillId="0" borderId="5" xfId="0" quotePrefix="1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3" fontId="1" fillId="0" borderId="5" xfId="0" applyNumberFormat="1" applyFont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3" fontId="1" fillId="3" borderId="5" xfId="0" applyNumberFormat="1" applyFont="1" applyFill="1" applyBorder="1" applyAlignment="1">
      <alignment vertical="center"/>
    </xf>
    <xf numFmtId="0" fontId="1" fillId="3" borderId="0" xfId="0" applyFont="1" applyFill="1"/>
    <xf numFmtId="0" fontId="3" fillId="0" borderId="5" xfId="0" quotePrefix="1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3" fontId="3" fillId="3" borderId="5" xfId="0" applyNumberFormat="1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9" fillId="3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7" fillId="5" borderId="1" xfId="0" applyFont="1" applyFill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center" vertical="center" wrapText="1"/>
    </xf>
    <xf numFmtId="165" fontId="14" fillId="2" borderId="5" xfId="1" applyNumberFormat="1" applyFont="1" applyFill="1" applyBorder="1" applyAlignment="1">
      <alignment horizontal="center" vertical="center" wrapText="1"/>
    </xf>
    <xf numFmtId="165" fontId="14" fillId="2" borderId="1" xfId="1" applyNumberFormat="1" applyFont="1" applyFill="1" applyBorder="1" applyAlignment="1">
      <alignment horizontal="center" vertical="center" wrapText="1"/>
    </xf>
    <xf numFmtId="165" fontId="14" fillId="2" borderId="4" xfId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6" fillId="2" borderId="5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1" fillId="0" borderId="6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3" borderId="0" xfId="0" applyFont="1" applyFill="1" applyAlignment="1">
      <alignment horizontal="center"/>
    </xf>
    <xf numFmtId="0" fontId="9" fillId="3" borderId="0" xfId="0" applyFont="1" applyFill="1"/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wrapText="1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" fillId="0" borderId="0" xfId="0" applyFont="1" applyAlignment="1"/>
    <xf numFmtId="0" fontId="2" fillId="3" borderId="0" xfId="0" applyFont="1" applyFill="1" applyAlignment="1">
      <alignment horizontal="left"/>
    </xf>
  </cellXfs>
  <cellStyles count="3">
    <cellStyle name="Comma" xfId="1" builtinId="3"/>
    <cellStyle name="Normal" xfId="0" builtinId="0"/>
    <cellStyle name="Percent" xfId="2" builtinId="5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2</xdr:row>
      <xdr:rowOff>9525</xdr:rowOff>
    </xdr:from>
    <xdr:to>
      <xdr:col>12</xdr:col>
      <xdr:colOff>266700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534150" y="428625"/>
          <a:ext cx="19240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1104900</xdr:colOff>
      <xdr:row>3</xdr:row>
      <xdr:rowOff>28575</xdr:rowOff>
    </xdr:from>
    <xdr:to>
      <xdr:col>1</xdr:col>
      <xdr:colOff>2352675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438275" y="6572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2</xdr:row>
      <xdr:rowOff>9525</xdr:rowOff>
    </xdr:from>
    <xdr:to>
      <xdr:col>10</xdr:col>
      <xdr:colOff>790575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5514975" y="428625"/>
          <a:ext cx="1943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409575</xdr:colOff>
      <xdr:row>3</xdr:row>
      <xdr:rowOff>19050</xdr:rowOff>
    </xdr:from>
    <xdr:to>
      <xdr:col>2</xdr:col>
      <xdr:colOff>66675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695325" y="647700"/>
          <a:ext cx="1524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542925</xdr:colOff>
      <xdr:row>2</xdr:row>
      <xdr:rowOff>9525</xdr:rowOff>
    </xdr:from>
    <xdr:to>
      <xdr:col>9</xdr:col>
      <xdr:colOff>952500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781800" y="419100"/>
          <a:ext cx="19240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685800</xdr:colOff>
      <xdr:row>3</xdr:row>
      <xdr:rowOff>28575</xdr:rowOff>
    </xdr:from>
    <xdr:to>
      <xdr:col>2</xdr:col>
      <xdr:colOff>200025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1057275" y="638175"/>
          <a:ext cx="1476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"/>
  <sheetViews>
    <sheetView tabSelected="1" topLeftCell="B1" workbookViewId="0">
      <selection activeCell="S20" sqref="S20"/>
    </sheetView>
  </sheetViews>
  <sheetFormatPr defaultRowHeight="15" x14ac:dyDescent="0.25"/>
  <cols>
    <col min="1" max="1" width="5" style="40" customWidth="1"/>
    <col min="2" max="2" width="38.7109375" style="40" customWidth="1"/>
    <col min="3" max="3" width="9.28515625" style="40" customWidth="1"/>
    <col min="4" max="4" width="7.85546875" style="40" customWidth="1"/>
    <col min="5" max="5" width="14.28515625" style="40" customWidth="1"/>
    <col min="6" max="6" width="13.42578125" style="40" customWidth="1"/>
    <col min="7" max="7" width="8.42578125" style="40" customWidth="1"/>
    <col min="8" max="8" width="13.140625" style="40" customWidth="1"/>
    <col min="9" max="9" width="12.7109375" style="40" customWidth="1"/>
    <col min="10" max="10" width="6.5703125" style="40" hidden="1" customWidth="1"/>
    <col min="11" max="11" width="12.42578125" style="40" hidden="1" customWidth="1"/>
    <col min="12" max="12" width="12.28515625" style="40" hidden="1" customWidth="1"/>
    <col min="13" max="13" width="13.28515625" style="40" customWidth="1"/>
    <col min="14" max="14" width="4.5703125" style="40" customWidth="1"/>
    <col min="15" max="15" width="9.140625" style="40"/>
    <col min="16" max="16" width="13.5703125" style="40" customWidth="1"/>
    <col min="17" max="16384" width="9.140625" style="40"/>
  </cols>
  <sheetData>
    <row r="1" spans="1:13" ht="16.5" x14ac:dyDescent="0.25">
      <c r="A1" s="137" t="s">
        <v>126</v>
      </c>
      <c r="B1" s="137"/>
      <c r="C1" s="137"/>
      <c r="D1" s="137"/>
      <c r="E1" s="39"/>
      <c r="F1" s="39"/>
      <c r="G1" s="133" t="s">
        <v>0</v>
      </c>
      <c r="H1" s="133"/>
      <c r="I1" s="133"/>
      <c r="J1" s="133"/>
      <c r="K1" s="133"/>
      <c r="L1" s="133"/>
      <c r="M1" s="133"/>
    </row>
    <row r="2" spans="1:13" ht="16.5" x14ac:dyDescent="0.25">
      <c r="A2" s="139" t="s">
        <v>164</v>
      </c>
      <c r="B2" s="139"/>
      <c r="C2" s="139"/>
      <c r="D2" s="139"/>
      <c r="E2" s="39"/>
      <c r="F2" s="39"/>
      <c r="G2" s="139" t="s">
        <v>1</v>
      </c>
      <c r="H2" s="139"/>
      <c r="I2" s="139"/>
      <c r="J2" s="139"/>
      <c r="K2" s="139"/>
      <c r="L2" s="139"/>
      <c r="M2" s="139"/>
    </row>
    <row r="3" spans="1:13" ht="16.5" x14ac:dyDescent="0.25">
      <c r="A3" s="139" t="s">
        <v>165</v>
      </c>
      <c r="B3" s="139"/>
      <c r="C3" s="139"/>
      <c r="D3" s="139"/>
      <c r="E3" s="39"/>
      <c r="F3" s="39"/>
      <c r="G3" s="41"/>
      <c r="H3" s="41"/>
      <c r="I3" s="41"/>
      <c r="J3" s="41"/>
      <c r="K3" s="41"/>
      <c r="L3" s="41"/>
      <c r="M3" s="41"/>
    </row>
    <row r="4" spans="1:13" ht="24" customHeight="1" x14ac:dyDescent="0.2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3" ht="16.5" x14ac:dyDescent="0.25">
      <c r="A5" s="139" t="s">
        <v>186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</row>
    <row r="6" spans="1:13" ht="16.5" x14ac:dyDescent="0.25">
      <c r="A6" s="139" t="s">
        <v>188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</row>
    <row r="7" spans="1:13" ht="16.5" customHeight="1" x14ac:dyDescent="0.25">
      <c r="A7" s="136" t="s">
        <v>189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27"/>
      <c r="M7" s="127"/>
    </row>
    <row r="8" spans="1:13" ht="16.5" x14ac:dyDescent="0.25">
      <c r="A8" s="138" t="s">
        <v>168</v>
      </c>
      <c r="B8" s="138"/>
      <c r="C8" s="127"/>
      <c r="D8" s="127"/>
      <c r="E8" s="127"/>
      <c r="F8" s="127"/>
      <c r="G8" s="126" t="s">
        <v>170</v>
      </c>
      <c r="H8" s="127"/>
      <c r="I8" s="127"/>
      <c r="J8" s="127"/>
      <c r="K8" s="127"/>
      <c r="L8" s="127"/>
      <c r="M8" s="127"/>
    </row>
    <row r="9" spans="1:13" ht="15" customHeight="1" x14ac:dyDescent="0.25">
      <c r="A9" s="136" t="s">
        <v>107</v>
      </c>
      <c r="B9" s="136"/>
      <c r="C9" s="43" t="s">
        <v>169</v>
      </c>
      <c r="D9" s="42"/>
      <c r="E9" s="128"/>
      <c r="F9" s="43"/>
      <c r="G9" s="126" t="s">
        <v>172</v>
      </c>
      <c r="H9" s="43"/>
      <c r="I9" s="43"/>
      <c r="J9" s="42"/>
      <c r="K9" s="43"/>
      <c r="L9" s="43"/>
      <c r="M9" s="43"/>
    </row>
    <row r="10" spans="1:13" ht="15.75" x14ac:dyDescent="0.25">
      <c r="A10" s="136" t="s">
        <v>136</v>
      </c>
      <c r="B10" s="136"/>
      <c r="C10" s="43" t="s">
        <v>171</v>
      </c>
      <c r="D10" s="42"/>
      <c r="E10" s="128"/>
      <c r="F10" s="43"/>
      <c r="G10" s="126" t="s">
        <v>174</v>
      </c>
      <c r="H10" s="43"/>
      <c r="I10" s="43"/>
      <c r="J10" s="42"/>
      <c r="K10" s="136"/>
      <c r="L10" s="136"/>
      <c r="M10" s="136"/>
    </row>
    <row r="11" spans="1:13" ht="15.75" x14ac:dyDescent="0.25">
      <c r="A11" s="136" t="s">
        <v>173</v>
      </c>
      <c r="B11" s="136"/>
      <c r="C11" s="43" t="s">
        <v>191</v>
      </c>
      <c r="D11" s="42"/>
      <c r="E11" s="128"/>
      <c r="F11" s="43"/>
      <c r="G11" s="126" t="s">
        <v>174</v>
      </c>
      <c r="H11" s="43"/>
      <c r="I11" s="43"/>
      <c r="J11" s="42"/>
      <c r="K11" s="136"/>
      <c r="L11" s="136"/>
      <c r="M11" s="136"/>
    </row>
    <row r="12" spans="1:13" ht="15.75" x14ac:dyDescent="0.25">
      <c r="A12" s="136" t="s">
        <v>175</v>
      </c>
      <c r="B12" s="136"/>
      <c r="C12" s="43" t="s">
        <v>176</v>
      </c>
      <c r="D12" s="42"/>
      <c r="E12" s="128"/>
      <c r="F12" s="43"/>
      <c r="G12" s="126" t="s">
        <v>174</v>
      </c>
      <c r="H12" s="43"/>
      <c r="I12" s="43"/>
      <c r="J12" s="42"/>
      <c r="K12" s="136"/>
      <c r="L12" s="136"/>
      <c r="M12" s="136"/>
    </row>
    <row r="13" spans="1:13" ht="14.25" customHeight="1" x14ac:dyDescent="0.25">
      <c r="A13" s="136" t="s">
        <v>137</v>
      </c>
      <c r="B13" s="136"/>
      <c r="C13" s="43" t="s">
        <v>177</v>
      </c>
      <c r="D13" s="42"/>
      <c r="E13" s="128"/>
      <c r="F13" s="43"/>
      <c r="G13" s="126" t="s">
        <v>174</v>
      </c>
      <c r="H13" s="43"/>
      <c r="I13" s="43"/>
      <c r="J13" s="42"/>
      <c r="K13" s="136"/>
      <c r="L13" s="136"/>
      <c r="M13" s="136"/>
    </row>
    <row r="14" spans="1:13" ht="15.75" customHeight="1" x14ac:dyDescent="0.25">
      <c r="A14" s="136" t="s">
        <v>192</v>
      </c>
      <c r="B14" s="136"/>
      <c r="C14" s="43" t="s">
        <v>178</v>
      </c>
      <c r="D14" s="42"/>
      <c r="E14" s="128"/>
      <c r="F14" s="43"/>
      <c r="G14" s="126" t="s">
        <v>174</v>
      </c>
      <c r="H14" s="43"/>
      <c r="I14" s="43"/>
      <c r="J14" s="42"/>
      <c r="K14" s="136"/>
      <c r="L14" s="136"/>
      <c r="M14" s="136"/>
    </row>
    <row r="15" spans="1:13" s="79" customFormat="1" ht="16.5" x14ac:dyDescent="0.25">
      <c r="A15" s="136" t="s">
        <v>122</v>
      </c>
      <c r="B15" s="136"/>
      <c r="C15" s="136"/>
      <c r="D15" s="61"/>
      <c r="E15" s="44"/>
      <c r="F15" s="44"/>
      <c r="G15" s="44"/>
      <c r="H15" s="61"/>
      <c r="I15" s="61"/>
      <c r="J15" s="61"/>
      <c r="K15" s="61"/>
    </row>
    <row r="16" spans="1:13" ht="15" customHeight="1" x14ac:dyDescent="0.25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1:22" s="22" customFormat="1" ht="18.75" customHeight="1" x14ac:dyDescent="0.25">
      <c r="A17" s="146" t="s">
        <v>138</v>
      </c>
      <c r="B17" s="146" t="s">
        <v>139</v>
      </c>
      <c r="C17" s="146" t="s">
        <v>140</v>
      </c>
      <c r="D17" s="135" t="s">
        <v>40</v>
      </c>
      <c r="E17" s="135"/>
      <c r="F17" s="135"/>
      <c r="G17" s="135" t="s">
        <v>141</v>
      </c>
      <c r="H17" s="135"/>
      <c r="I17" s="135"/>
      <c r="J17" s="135" t="s">
        <v>142</v>
      </c>
      <c r="K17" s="135"/>
      <c r="L17" s="135"/>
      <c r="M17" s="135" t="s">
        <v>143</v>
      </c>
      <c r="N17" s="140" t="s">
        <v>144</v>
      </c>
      <c r="O17" s="135" t="s">
        <v>145</v>
      </c>
      <c r="P17" s="135" t="s">
        <v>146</v>
      </c>
      <c r="Q17" s="135" t="s">
        <v>147</v>
      </c>
      <c r="R17" s="142" t="s">
        <v>148</v>
      </c>
      <c r="S17" s="142" t="s">
        <v>149</v>
      </c>
      <c r="T17" s="142" t="s">
        <v>150</v>
      </c>
      <c r="U17" s="143" t="s">
        <v>151</v>
      </c>
    </row>
    <row r="18" spans="1:22" s="22" customFormat="1" ht="27" customHeight="1" x14ac:dyDescent="0.25">
      <c r="A18" s="146"/>
      <c r="B18" s="146"/>
      <c r="C18" s="146"/>
      <c r="D18" s="34" t="s">
        <v>12</v>
      </c>
      <c r="E18" s="34" t="s">
        <v>41</v>
      </c>
      <c r="F18" s="34" t="s">
        <v>42</v>
      </c>
      <c r="G18" s="34" t="s">
        <v>12</v>
      </c>
      <c r="H18" s="34" t="s">
        <v>41</v>
      </c>
      <c r="I18" s="34" t="s">
        <v>42</v>
      </c>
      <c r="J18" s="34" t="s">
        <v>152</v>
      </c>
      <c r="K18" s="34" t="s">
        <v>41</v>
      </c>
      <c r="L18" s="34" t="s">
        <v>42</v>
      </c>
      <c r="M18" s="135"/>
      <c r="N18" s="141"/>
      <c r="O18" s="135"/>
      <c r="P18" s="135"/>
      <c r="Q18" s="135"/>
      <c r="R18" s="142"/>
      <c r="S18" s="142"/>
      <c r="T18" s="142"/>
      <c r="U18" s="144"/>
    </row>
    <row r="19" spans="1:22" s="22" customFormat="1" ht="17.25" customHeight="1" x14ac:dyDescent="0.25">
      <c r="A19" s="35" t="s">
        <v>14</v>
      </c>
      <c r="B19" s="35" t="s">
        <v>15</v>
      </c>
      <c r="C19" s="35" t="s">
        <v>16</v>
      </c>
      <c r="D19" s="35">
        <v>1</v>
      </c>
      <c r="E19" s="35">
        <v>2</v>
      </c>
      <c r="F19" s="35">
        <v>3</v>
      </c>
      <c r="G19" s="35">
        <v>4</v>
      </c>
      <c r="H19" s="35">
        <v>5</v>
      </c>
      <c r="I19" s="35">
        <v>6</v>
      </c>
      <c r="J19" s="35"/>
      <c r="K19" s="35"/>
      <c r="L19" s="35"/>
      <c r="M19" s="35" t="s">
        <v>17</v>
      </c>
      <c r="N19" s="36"/>
      <c r="O19" s="35"/>
      <c r="P19" s="35"/>
      <c r="Q19" s="35"/>
      <c r="R19" s="37"/>
      <c r="S19" s="37"/>
      <c r="T19" s="37"/>
      <c r="U19" s="38"/>
    </row>
    <row r="20" spans="1:22" s="49" customFormat="1" ht="30.75" customHeight="1" x14ac:dyDescent="0.25">
      <c r="A20" s="24">
        <v>1</v>
      </c>
      <c r="B20" s="63" t="s">
        <v>155</v>
      </c>
      <c r="C20" s="85">
        <v>15052</v>
      </c>
      <c r="D20" s="85">
        <v>2</v>
      </c>
      <c r="E20" s="86">
        <v>35697900</v>
      </c>
      <c r="F20" s="87">
        <f>E20-U20</f>
        <v>17848950</v>
      </c>
      <c r="G20" s="88">
        <v>2</v>
      </c>
      <c r="H20" s="87">
        <f t="shared" ref="H20:H33" si="0">E20</f>
        <v>35697900</v>
      </c>
      <c r="I20" s="87">
        <f t="shared" ref="I20:I33" si="1">F20</f>
        <v>17848950</v>
      </c>
      <c r="J20" s="45"/>
      <c r="K20" s="45"/>
      <c r="L20" s="45"/>
      <c r="M20" s="46"/>
      <c r="N20" s="47" t="s">
        <v>154</v>
      </c>
      <c r="O20" s="24">
        <v>2015</v>
      </c>
      <c r="P20" s="24">
        <v>8</v>
      </c>
      <c r="Q20" s="31">
        <f t="shared" ref="Q20:Q33" si="2">100%/P20</f>
        <v>0.125</v>
      </c>
      <c r="R20" s="32">
        <f t="shared" ref="R20:R33" si="3">E20/P20</f>
        <v>4462237.5</v>
      </c>
      <c r="S20" s="30">
        <f>2019-O20-T20</f>
        <v>4</v>
      </c>
      <c r="T20" s="30"/>
      <c r="U20" s="33">
        <f t="shared" ref="U20:U33" si="4">R20*S20</f>
        <v>17848950</v>
      </c>
      <c r="V20" s="48"/>
    </row>
    <row r="21" spans="1:22" s="49" customFormat="1" ht="30.75" customHeight="1" x14ac:dyDescent="0.25">
      <c r="A21" s="23">
        <f>A20+1</f>
        <v>2</v>
      </c>
      <c r="B21" s="29" t="s">
        <v>153</v>
      </c>
      <c r="C21" s="89">
        <v>12013</v>
      </c>
      <c r="D21" s="89">
        <v>12</v>
      </c>
      <c r="E21" s="90">
        <v>93600000</v>
      </c>
      <c r="F21" s="91">
        <f>E21-U21</f>
        <v>11700000</v>
      </c>
      <c r="G21" s="92">
        <v>12</v>
      </c>
      <c r="H21" s="93">
        <f t="shared" si="0"/>
        <v>93600000</v>
      </c>
      <c r="I21" s="91">
        <f t="shared" si="1"/>
        <v>11700000</v>
      </c>
      <c r="J21" s="50"/>
      <c r="K21" s="50"/>
      <c r="L21" s="50"/>
      <c r="M21" s="46"/>
      <c r="N21" s="51" t="s">
        <v>154</v>
      </c>
      <c r="O21" s="24">
        <v>2012</v>
      </c>
      <c r="P21" s="24">
        <v>8</v>
      </c>
      <c r="Q21" s="25">
        <f t="shared" si="2"/>
        <v>0.125</v>
      </c>
      <c r="R21" s="26">
        <f t="shared" si="3"/>
        <v>11700000</v>
      </c>
      <c r="S21" s="30">
        <f t="shared" ref="S21:S33" si="5">2019-O21-T21</f>
        <v>7</v>
      </c>
      <c r="T21" s="27"/>
      <c r="U21" s="28">
        <f t="shared" si="4"/>
        <v>81900000</v>
      </c>
      <c r="V21" s="52">
        <f t="shared" ref="V21:V33" si="6">IF(F21&lt;0,0,F21)</f>
        <v>11700000</v>
      </c>
    </row>
    <row r="22" spans="1:22" s="49" customFormat="1" ht="30.75" customHeight="1" x14ac:dyDescent="0.25">
      <c r="A22" s="23">
        <f t="shared" ref="A22:A33" si="7">A21+1</f>
        <v>3</v>
      </c>
      <c r="B22" s="63" t="s">
        <v>43</v>
      </c>
      <c r="C22" s="85">
        <v>5001796</v>
      </c>
      <c r="D22" s="85">
        <v>1</v>
      </c>
      <c r="E22" s="86">
        <v>5800000</v>
      </c>
      <c r="F22" s="91">
        <v>0</v>
      </c>
      <c r="G22" s="88">
        <v>1</v>
      </c>
      <c r="H22" s="87">
        <f t="shared" si="0"/>
        <v>5800000</v>
      </c>
      <c r="I22" s="91">
        <f t="shared" si="1"/>
        <v>0</v>
      </c>
      <c r="J22" s="45"/>
      <c r="K22" s="45"/>
      <c r="L22" s="45"/>
      <c r="M22" s="46"/>
      <c r="N22" s="51" t="s">
        <v>154</v>
      </c>
      <c r="O22" s="24">
        <v>2009</v>
      </c>
      <c r="P22" s="24">
        <v>8</v>
      </c>
      <c r="Q22" s="25">
        <f t="shared" si="2"/>
        <v>0.125</v>
      </c>
      <c r="R22" s="26">
        <f t="shared" si="3"/>
        <v>725000</v>
      </c>
      <c r="S22" s="30">
        <f t="shared" si="5"/>
        <v>10</v>
      </c>
      <c r="T22" s="27"/>
      <c r="U22" s="28">
        <f t="shared" si="4"/>
        <v>7250000</v>
      </c>
      <c r="V22" s="52">
        <f t="shared" si="6"/>
        <v>0</v>
      </c>
    </row>
    <row r="23" spans="1:22" s="53" customFormat="1" ht="30.75" customHeight="1" x14ac:dyDescent="0.25">
      <c r="A23" s="23">
        <f t="shared" si="7"/>
        <v>4</v>
      </c>
      <c r="B23" s="63" t="s">
        <v>43</v>
      </c>
      <c r="C23" s="85" t="s">
        <v>163</v>
      </c>
      <c r="D23" s="85">
        <v>1</v>
      </c>
      <c r="E23" s="86">
        <v>5800000</v>
      </c>
      <c r="F23" s="91">
        <v>0</v>
      </c>
      <c r="G23" s="88">
        <v>1</v>
      </c>
      <c r="H23" s="87">
        <f t="shared" si="0"/>
        <v>5800000</v>
      </c>
      <c r="I23" s="91">
        <f t="shared" si="1"/>
        <v>0</v>
      </c>
      <c r="J23" s="45"/>
      <c r="K23" s="45"/>
      <c r="L23" s="45"/>
      <c r="M23" s="46"/>
      <c r="N23" s="51" t="s">
        <v>154</v>
      </c>
      <c r="O23" s="24">
        <v>2009</v>
      </c>
      <c r="P23" s="24">
        <v>8</v>
      </c>
      <c r="Q23" s="25">
        <f t="shared" si="2"/>
        <v>0.125</v>
      </c>
      <c r="R23" s="26">
        <f t="shared" si="3"/>
        <v>725000</v>
      </c>
      <c r="S23" s="30">
        <f t="shared" si="5"/>
        <v>10</v>
      </c>
      <c r="T23" s="27"/>
      <c r="U23" s="28">
        <f t="shared" si="4"/>
        <v>7250000</v>
      </c>
      <c r="V23" s="52">
        <f t="shared" si="6"/>
        <v>0</v>
      </c>
    </row>
    <row r="24" spans="1:22" s="53" customFormat="1" ht="30.75" customHeight="1" x14ac:dyDescent="0.25">
      <c r="A24" s="23">
        <f t="shared" si="7"/>
        <v>5</v>
      </c>
      <c r="B24" s="82" t="s">
        <v>121</v>
      </c>
      <c r="C24" s="94">
        <v>12011</v>
      </c>
      <c r="D24" s="94">
        <v>9</v>
      </c>
      <c r="E24" s="90">
        <v>52200000</v>
      </c>
      <c r="F24" s="91">
        <f>E24-U24</f>
        <v>6525000</v>
      </c>
      <c r="G24" s="95">
        <v>9</v>
      </c>
      <c r="H24" s="91">
        <f t="shared" si="0"/>
        <v>52200000</v>
      </c>
      <c r="I24" s="91">
        <f t="shared" si="1"/>
        <v>6525000</v>
      </c>
      <c r="J24" s="54"/>
      <c r="K24" s="54"/>
      <c r="L24" s="54"/>
      <c r="M24" s="46"/>
      <c r="N24" s="51" t="s">
        <v>154</v>
      </c>
      <c r="O24" s="23">
        <v>2012</v>
      </c>
      <c r="P24" s="23">
        <v>8</v>
      </c>
      <c r="Q24" s="25">
        <f t="shared" si="2"/>
        <v>0.125</v>
      </c>
      <c r="R24" s="26">
        <f t="shared" si="3"/>
        <v>6525000</v>
      </c>
      <c r="S24" s="30">
        <f t="shared" si="5"/>
        <v>7</v>
      </c>
      <c r="T24" s="27"/>
      <c r="U24" s="28">
        <f t="shared" si="4"/>
        <v>45675000</v>
      </c>
      <c r="V24" s="52">
        <f t="shared" si="6"/>
        <v>6525000</v>
      </c>
    </row>
    <row r="25" spans="1:22" s="53" customFormat="1" ht="30.75" customHeight="1" x14ac:dyDescent="0.25">
      <c r="A25" s="23">
        <f t="shared" si="7"/>
        <v>6</v>
      </c>
      <c r="B25" s="83" t="s">
        <v>113</v>
      </c>
      <c r="C25" s="96">
        <v>5001677</v>
      </c>
      <c r="D25" s="96">
        <v>4</v>
      </c>
      <c r="E25" s="97">
        <v>20000000</v>
      </c>
      <c r="F25" s="91">
        <v>0</v>
      </c>
      <c r="G25" s="98">
        <v>4</v>
      </c>
      <c r="H25" s="91">
        <f t="shared" si="0"/>
        <v>20000000</v>
      </c>
      <c r="I25" s="91">
        <f t="shared" si="1"/>
        <v>0</v>
      </c>
      <c r="J25" s="55"/>
      <c r="K25" s="55"/>
      <c r="L25" s="55"/>
      <c r="M25" s="46"/>
      <c r="N25" s="51" t="s">
        <v>154</v>
      </c>
      <c r="O25" s="23">
        <v>2008</v>
      </c>
      <c r="P25" s="23">
        <v>8</v>
      </c>
      <c r="Q25" s="25">
        <f t="shared" si="2"/>
        <v>0.125</v>
      </c>
      <c r="R25" s="26">
        <f t="shared" si="3"/>
        <v>2500000</v>
      </c>
      <c r="S25" s="30">
        <f t="shared" si="5"/>
        <v>11</v>
      </c>
      <c r="T25" s="27"/>
      <c r="U25" s="28">
        <f t="shared" si="4"/>
        <v>27500000</v>
      </c>
      <c r="V25" s="52">
        <f t="shared" si="6"/>
        <v>0</v>
      </c>
    </row>
    <row r="26" spans="1:22" s="49" customFormat="1" ht="30.75" customHeight="1" x14ac:dyDescent="0.25">
      <c r="A26" s="23">
        <f t="shared" si="7"/>
        <v>7</v>
      </c>
      <c r="B26" s="63" t="s">
        <v>116</v>
      </c>
      <c r="C26" s="64" t="s">
        <v>157</v>
      </c>
      <c r="D26" s="85">
        <v>4</v>
      </c>
      <c r="E26" s="86">
        <v>39200000</v>
      </c>
      <c r="F26" s="91">
        <f t="shared" ref="F26:F32" si="8">E26-U26</f>
        <v>0</v>
      </c>
      <c r="G26" s="88">
        <v>4</v>
      </c>
      <c r="H26" s="91">
        <f t="shared" si="0"/>
        <v>39200000</v>
      </c>
      <c r="I26" s="91">
        <f t="shared" si="1"/>
        <v>0</v>
      </c>
      <c r="J26" s="45"/>
      <c r="K26" s="45"/>
      <c r="L26" s="45"/>
      <c r="M26" s="46"/>
      <c r="N26" s="51" t="s">
        <v>154</v>
      </c>
      <c r="O26" s="24">
        <v>2011</v>
      </c>
      <c r="P26" s="24">
        <v>8</v>
      </c>
      <c r="Q26" s="25">
        <f t="shared" si="2"/>
        <v>0.125</v>
      </c>
      <c r="R26" s="26">
        <f t="shared" si="3"/>
        <v>4900000</v>
      </c>
      <c r="S26" s="30">
        <f t="shared" si="5"/>
        <v>8</v>
      </c>
      <c r="T26" s="27"/>
      <c r="U26" s="28">
        <f t="shared" si="4"/>
        <v>39200000</v>
      </c>
      <c r="V26" s="52">
        <f t="shared" si="6"/>
        <v>0</v>
      </c>
    </row>
    <row r="27" spans="1:22" s="53" customFormat="1" ht="30.75" customHeight="1" x14ac:dyDescent="0.25">
      <c r="A27" s="23">
        <f t="shared" si="7"/>
        <v>8</v>
      </c>
      <c r="B27" s="63" t="s">
        <v>115</v>
      </c>
      <c r="C27" s="64" t="s">
        <v>156</v>
      </c>
      <c r="D27" s="85">
        <v>2</v>
      </c>
      <c r="E27" s="86">
        <v>19800000</v>
      </c>
      <c r="F27" s="91">
        <f t="shared" si="8"/>
        <v>0</v>
      </c>
      <c r="G27" s="88">
        <v>2</v>
      </c>
      <c r="H27" s="91">
        <f t="shared" si="0"/>
        <v>19800000</v>
      </c>
      <c r="I27" s="91">
        <f t="shared" si="1"/>
        <v>0</v>
      </c>
      <c r="J27" s="45"/>
      <c r="K27" s="45"/>
      <c r="L27" s="45"/>
      <c r="M27" s="46"/>
      <c r="N27" s="51" t="s">
        <v>154</v>
      </c>
      <c r="O27" s="24">
        <v>2011</v>
      </c>
      <c r="P27" s="24">
        <v>8</v>
      </c>
      <c r="Q27" s="25">
        <f t="shared" si="2"/>
        <v>0.125</v>
      </c>
      <c r="R27" s="26">
        <f t="shared" si="3"/>
        <v>2475000</v>
      </c>
      <c r="S27" s="30">
        <f t="shared" si="5"/>
        <v>8</v>
      </c>
      <c r="T27" s="27"/>
      <c r="U27" s="28">
        <f t="shared" si="4"/>
        <v>19800000</v>
      </c>
      <c r="V27" s="52">
        <f t="shared" si="6"/>
        <v>0</v>
      </c>
    </row>
    <row r="28" spans="1:22" s="53" customFormat="1" ht="30.75" customHeight="1" x14ac:dyDescent="0.25">
      <c r="A28" s="23">
        <f t="shared" si="7"/>
        <v>9</v>
      </c>
      <c r="B28" s="63" t="s">
        <v>117</v>
      </c>
      <c r="C28" s="64" t="s">
        <v>158</v>
      </c>
      <c r="D28" s="85">
        <v>4</v>
      </c>
      <c r="E28" s="86">
        <v>38800000</v>
      </c>
      <c r="F28" s="91">
        <f t="shared" si="8"/>
        <v>0</v>
      </c>
      <c r="G28" s="88">
        <v>4</v>
      </c>
      <c r="H28" s="91">
        <f t="shared" si="0"/>
        <v>38800000</v>
      </c>
      <c r="I28" s="91">
        <f t="shared" si="1"/>
        <v>0</v>
      </c>
      <c r="J28" s="45"/>
      <c r="K28" s="45"/>
      <c r="L28" s="45"/>
      <c r="M28" s="46"/>
      <c r="N28" s="51" t="s">
        <v>154</v>
      </c>
      <c r="O28" s="24">
        <v>2011</v>
      </c>
      <c r="P28" s="24">
        <v>8</v>
      </c>
      <c r="Q28" s="25">
        <f t="shared" si="2"/>
        <v>0.125</v>
      </c>
      <c r="R28" s="26">
        <f t="shared" si="3"/>
        <v>4850000</v>
      </c>
      <c r="S28" s="30">
        <f t="shared" si="5"/>
        <v>8</v>
      </c>
      <c r="T28" s="27"/>
      <c r="U28" s="28">
        <f t="shared" si="4"/>
        <v>38800000</v>
      </c>
      <c r="V28" s="52">
        <f t="shared" si="6"/>
        <v>0</v>
      </c>
    </row>
    <row r="29" spans="1:22" s="53" customFormat="1" ht="30.75" customHeight="1" x14ac:dyDescent="0.25">
      <c r="A29" s="23">
        <f t="shared" si="7"/>
        <v>10</v>
      </c>
      <c r="B29" s="63" t="s">
        <v>118</v>
      </c>
      <c r="C29" s="64" t="s">
        <v>159</v>
      </c>
      <c r="D29" s="85">
        <v>4</v>
      </c>
      <c r="E29" s="86">
        <v>38800000</v>
      </c>
      <c r="F29" s="91">
        <f t="shared" si="8"/>
        <v>0</v>
      </c>
      <c r="G29" s="88">
        <v>4</v>
      </c>
      <c r="H29" s="91">
        <f t="shared" si="0"/>
        <v>38800000</v>
      </c>
      <c r="I29" s="91">
        <f t="shared" si="1"/>
        <v>0</v>
      </c>
      <c r="J29" s="45"/>
      <c r="K29" s="45"/>
      <c r="L29" s="45"/>
      <c r="M29" s="46"/>
      <c r="N29" s="51" t="s">
        <v>154</v>
      </c>
      <c r="O29" s="24">
        <v>2011</v>
      </c>
      <c r="P29" s="24">
        <v>8</v>
      </c>
      <c r="Q29" s="25">
        <f t="shared" si="2"/>
        <v>0.125</v>
      </c>
      <c r="R29" s="26">
        <f t="shared" si="3"/>
        <v>4850000</v>
      </c>
      <c r="S29" s="30">
        <f t="shared" si="5"/>
        <v>8</v>
      </c>
      <c r="T29" s="27"/>
      <c r="U29" s="28">
        <f t="shared" si="4"/>
        <v>38800000</v>
      </c>
      <c r="V29" s="52">
        <f t="shared" si="6"/>
        <v>0</v>
      </c>
    </row>
    <row r="30" spans="1:22" s="53" customFormat="1" ht="30.75" customHeight="1" x14ac:dyDescent="0.25">
      <c r="A30" s="23">
        <f t="shared" si="7"/>
        <v>11</v>
      </c>
      <c r="B30" s="29" t="s">
        <v>120</v>
      </c>
      <c r="C30" s="64" t="s">
        <v>161</v>
      </c>
      <c r="D30" s="85">
        <v>2</v>
      </c>
      <c r="E30" s="86">
        <v>18600000</v>
      </c>
      <c r="F30" s="91">
        <f t="shared" si="8"/>
        <v>0</v>
      </c>
      <c r="G30" s="88">
        <v>2</v>
      </c>
      <c r="H30" s="91">
        <f t="shared" si="0"/>
        <v>18600000</v>
      </c>
      <c r="I30" s="91">
        <f t="shared" si="1"/>
        <v>0</v>
      </c>
      <c r="J30" s="45"/>
      <c r="K30" s="45"/>
      <c r="L30" s="45"/>
      <c r="M30" s="46"/>
      <c r="N30" s="51" t="s">
        <v>154</v>
      </c>
      <c r="O30" s="24">
        <v>2011</v>
      </c>
      <c r="P30" s="24">
        <v>8</v>
      </c>
      <c r="Q30" s="25">
        <f t="shared" si="2"/>
        <v>0.125</v>
      </c>
      <c r="R30" s="26">
        <f t="shared" si="3"/>
        <v>2325000</v>
      </c>
      <c r="S30" s="30">
        <f t="shared" si="5"/>
        <v>8</v>
      </c>
      <c r="T30" s="27"/>
      <c r="U30" s="28">
        <f t="shared" si="4"/>
        <v>18600000</v>
      </c>
      <c r="V30" s="52">
        <f t="shared" si="6"/>
        <v>0</v>
      </c>
    </row>
    <row r="31" spans="1:22" s="53" customFormat="1" ht="30.75" customHeight="1" x14ac:dyDescent="0.25">
      <c r="A31" s="23">
        <f t="shared" si="7"/>
        <v>12</v>
      </c>
      <c r="B31" s="29" t="s">
        <v>119</v>
      </c>
      <c r="C31" s="64" t="s">
        <v>160</v>
      </c>
      <c r="D31" s="85">
        <v>4</v>
      </c>
      <c r="E31" s="86">
        <v>37200000</v>
      </c>
      <c r="F31" s="91">
        <f t="shared" si="8"/>
        <v>0</v>
      </c>
      <c r="G31" s="88">
        <v>4</v>
      </c>
      <c r="H31" s="91">
        <f t="shared" si="0"/>
        <v>37200000</v>
      </c>
      <c r="I31" s="91">
        <f t="shared" si="1"/>
        <v>0</v>
      </c>
      <c r="J31" s="45"/>
      <c r="K31" s="45"/>
      <c r="L31" s="45"/>
      <c r="M31" s="46"/>
      <c r="N31" s="51" t="s">
        <v>154</v>
      </c>
      <c r="O31" s="24">
        <v>2011</v>
      </c>
      <c r="P31" s="24">
        <v>8</v>
      </c>
      <c r="Q31" s="25">
        <f t="shared" si="2"/>
        <v>0.125</v>
      </c>
      <c r="R31" s="26">
        <f t="shared" si="3"/>
        <v>4650000</v>
      </c>
      <c r="S31" s="30">
        <f t="shared" si="5"/>
        <v>8</v>
      </c>
      <c r="T31" s="27"/>
      <c r="U31" s="28">
        <f t="shared" si="4"/>
        <v>37200000</v>
      </c>
      <c r="V31" s="52">
        <f t="shared" si="6"/>
        <v>0</v>
      </c>
    </row>
    <row r="32" spans="1:22" s="53" customFormat="1" ht="30.75" customHeight="1" x14ac:dyDescent="0.25">
      <c r="A32" s="23">
        <f t="shared" si="7"/>
        <v>13</v>
      </c>
      <c r="B32" s="29" t="s">
        <v>162</v>
      </c>
      <c r="C32" s="85">
        <v>15050</v>
      </c>
      <c r="D32" s="85">
        <v>1</v>
      </c>
      <c r="E32" s="86">
        <v>18519600</v>
      </c>
      <c r="F32" s="87">
        <f t="shared" si="8"/>
        <v>9259800</v>
      </c>
      <c r="G32" s="88">
        <v>1</v>
      </c>
      <c r="H32" s="87">
        <f t="shared" si="0"/>
        <v>18519600</v>
      </c>
      <c r="I32" s="87">
        <f t="shared" si="1"/>
        <v>9259800</v>
      </c>
      <c r="J32" s="45"/>
      <c r="K32" s="45"/>
      <c r="L32" s="45"/>
      <c r="M32" s="46"/>
      <c r="N32" s="47" t="s">
        <v>154</v>
      </c>
      <c r="O32" s="24">
        <v>2015</v>
      </c>
      <c r="P32" s="24">
        <v>8</v>
      </c>
      <c r="Q32" s="31">
        <f t="shared" si="2"/>
        <v>0.125</v>
      </c>
      <c r="R32" s="32">
        <f t="shared" si="3"/>
        <v>2314950</v>
      </c>
      <c r="S32" s="30">
        <f t="shared" si="5"/>
        <v>4</v>
      </c>
      <c r="T32" s="30"/>
      <c r="U32" s="33">
        <f t="shared" si="4"/>
        <v>9259800</v>
      </c>
      <c r="V32" s="48">
        <f t="shared" si="6"/>
        <v>9259800</v>
      </c>
    </row>
    <row r="33" spans="1:22" s="53" customFormat="1" ht="30.75" customHeight="1" x14ac:dyDescent="0.25">
      <c r="A33" s="23">
        <f t="shared" si="7"/>
        <v>14</v>
      </c>
      <c r="B33" s="63" t="s">
        <v>114</v>
      </c>
      <c r="C33" s="85">
        <v>5001782</v>
      </c>
      <c r="D33" s="85">
        <v>3</v>
      </c>
      <c r="E33" s="86">
        <v>21000000</v>
      </c>
      <c r="F33" s="91">
        <v>0</v>
      </c>
      <c r="G33" s="88">
        <v>3</v>
      </c>
      <c r="H33" s="91">
        <f t="shared" si="0"/>
        <v>21000000</v>
      </c>
      <c r="I33" s="91">
        <f t="shared" si="1"/>
        <v>0</v>
      </c>
      <c r="J33" s="45"/>
      <c r="K33" s="45"/>
      <c r="L33" s="45"/>
      <c r="M33" s="46"/>
      <c r="N33" s="51" t="s">
        <v>154</v>
      </c>
      <c r="O33" s="24">
        <v>2009</v>
      </c>
      <c r="P33" s="24">
        <v>8</v>
      </c>
      <c r="Q33" s="25">
        <f t="shared" si="2"/>
        <v>0.125</v>
      </c>
      <c r="R33" s="26">
        <f t="shared" si="3"/>
        <v>2625000</v>
      </c>
      <c r="S33" s="30">
        <f t="shared" si="5"/>
        <v>10</v>
      </c>
      <c r="T33" s="27"/>
      <c r="U33" s="28">
        <f t="shared" si="4"/>
        <v>26250000</v>
      </c>
      <c r="V33" s="52">
        <f t="shared" si="6"/>
        <v>0</v>
      </c>
    </row>
    <row r="34" spans="1:22" ht="30.75" customHeight="1" x14ac:dyDescent="0.25">
      <c r="A34" s="57"/>
      <c r="B34" s="84" t="s">
        <v>104</v>
      </c>
      <c r="C34" s="84"/>
      <c r="D34" s="99">
        <f t="shared" ref="D34:I34" si="9">SUM(D20:D33)</f>
        <v>53</v>
      </c>
      <c r="E34" s="100">
        <f t="shared" si="9"/>
        <v>445017500</v>
      </c>
      <c r="F34" s="100">
        <f t="shared" si="9"/>
        <v>45333750</v>
      </c>
      <c r="G34" s="101">
        <f t="shared" si="9"/>
        <v>53</v>
      </c>
      <c r="H34" s="100">
        <f t="shared" si="9"/>
        <v>445017500</v>
      </c>
      <c r="I34" s="100">
        <f t="shared" si="9"/>
        <v>45333750</v>
      </c>
      <c r="J34" s="57"/>
      <c r="K34" s="58"/>
      <c r="L34" s="58"/>
      <c r="M34" s="57"/>
    </row>
    <row r="35" spans="1:22" ht="16.5" x14ac:dyDescent="0.25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P35" s="59"/>
    </row>
    <row r="36" spans="1:22" ht="16.5" x14ac:dyDescent="0.25">
      <c r="A36" s="134" t="s">
        <v>123</v>
      </c>
      <c r="B36" s="134"/>
      <c r="C36" s="81"/>
      <c r="D36" s="80"/>
      <c r="E36" s="80"/>
      <c r="F36" s="80"/>
      <c r="G36" s="74"/>
      <c r="H36" s="133" t="s">
        <v>190</v>
      </c>
      <c r="I36" s="133"/>
      <c r="J36" s="133"/>
      <c r="K36" s="133"/>
      <c r="L36" s="133"/>
      <c r="M36" s="133"/>
    </row>
    <row r="37" spans="1:22" ht="20.25" customHeight="1" x14ac:dyDescent="0.25">
      <c r="A37" s="133" t="s">
        <v>110</v>
      </c>
      <c r="B37" s="133"/>
      <c r="C37" s="145" t="s">
        <v>179</v>
      </c>
      <c r="D37" s="145"/>
      <c r="E37" s="145"/>
      <c r="F37" s="145"/>
      <c r="G37" s="145"/>
      <c r="H37" s="133" t="s">
        <v>124</v>
      </c>
      <c r="I37" s="133"/>
      <c r="J37" s="133"/>
      <c r="K37" s="133"/>
      <c r="L37" s="133"/>
      <c r="M37" s="133"/>
    </row>
    <row r="38" spans="1:22" ht="32.25" customHeight="1" x14ac:dyDescent="0.25">
      <c r="C38" s="145" t="s">
        <v>180</v>
      </c>
      <c r="D38" s="145"/>
      <c r="E38" s="145"/>
      <c r="F38" s="145"/>
      <c r="G38" s="145"/>
    </row>
    <row r="39" spans="1:22" ht="32.25" customHeight="1" x14ac:dyDescent="0.25">
      <c r="C39" s="145" t="s">
        <v>181</v>
      </c>
      <c r="D39" s="145"/>
      <c r="E39" s="145"/>
      <c r="F39" s="145"/>
      <c r="G39" s="145"/>
    </row>
    <row r="40" spans="1:22" ht="32.25" customHeight="1" x14ac:dyDescent="0.25">
      <c r="C40" s="145" t="s">
        <v>182</v>
      </c>
      <c r="D40" s="145"/>
      <c r="E40" s="145"/>
      <c r="F40" s="145"/>
      <c r="G40" s="145"/>
    </row>
    <row r="41" spans="1:22" ht="32.25" customHeight="1" x14ac:dyDescent="0.25">
      <c r="C41" s="145" t="s">
        <v>183</v>
      </c>
      <c r="D41" s="145"/>
      <c r="E41" s="145"/>
      <c r="F41" s="145"/>
      <c r="G41" s="145"/>
    </row>
    <row r="42" spans="1:22" ht="32.25" customHeight="1" x14ac:dyDescent="0.25">
      <c r="A42" s="139" t="s">
        <v>112</v>
      </c>
      <c r="B42" s="139"/>
      <c r="C42" s="145" t="s">
        <v>193</v>
      </c>
      <c r="D42" s="145"/>
      <c r="E42" s="145"/>
      <c r="F42" s="145"/>
      <c r="G42" s="145"/>
      <c r="H42" s="139" t="s">
        <v>135</v>
      </c>
      <c r="I42" s="139"/>
      <c r="J42" s="139"/>
      <c r="K42" s="139"/>
      <c r="L42" s="139"/>
      <c r="M42" s="139"/>
    </row>
  </sheetData>
  <sortState ref="A21:V34">
    <sortCondition ref="B21:B34"/>
  </sortState>
  <mergeCells count="48">
    <mergeCell ref="C39:G39"/>
    <mergeCell ref="C40:G40"/>
    <mergeCell ref="C41:G41"/>
    <mergeCell ref="C42:G42"/>
    <mergeCell ref="A14:B14"/>
    <mergeCell ref="A17:A18"/>
    <mergeCell ref="B17:B18"/>
    <mergeCell ref="C17:C18"/>
    <mergeCell ref="C38:G38"/>
    <mergeCell ref="C37:G37"/>
    <mergeCell ref="D17:F17"/>
    <mergeCell ref="G17:I17"/>
    <mergeCell ref="H42:M42"/>
    <mergeCell ref="A42:B42"/>
    <mergeCell ref="K14:M14"/>
    <mergeCell ref="A15:C15"/>
    <mergeCell ref="N17:N18"/>
    <mergeCell ref="T17:T18"/>
    <mergeCell ref="U17:U18"/>
    <mergeCell ref="O17:O18"/>
    <mergeCell ref="P17:P18"/>
    <mergeCell ref="Q17:Q18"/>
    <mergeCell ref="R17:R18"/>
    <mergeCell ref="S17:S18"/>
    <mergeCell ref="A1:D1"/>
    <mergeCell ref="A7:K7"/>
    <mergeCell ref="A8:B8"/>
    <mergeCell ref="A9:B9"/>
    <mergeCell ref="A10:B10"/>
    <mergeCell ref="A6:M6"/>
    <mergeCell ref="G1:M1"/>
    <mergeCell ref="A2:D2"/>
    <mergeCell ref="G2:M2"/>
    <mergeCell ref="A5:M5"/>
    <mergeCell ref="A3:D3"/>
    <mergeCell ref="K10:M10"/>
    <mergeCell ref="K11:M11"/>
    <mergeCell ref="K12:M12"/>
    <mergeCell ref="K13:M13"/>
    <mergeCell ref="A11:B11"/>
    <mergeCell ref="A12:B12"/>
    <mergeCell ref="A13:B13"/>
    <mergeCell ref="H36:M36"/>
    <mergeCell ref="H37:M37"/>
    <mergeCell ref="A36:B36"/>
    <mergeCell ref="A37:B37"/>
    <mergeCell ref="J17:L17"/>
    <mergeCell ref="M17:M18"/>
  </mergeCells>
  <pageMargins left="1.5" right="0.45" top="0.5" bottom="0.5" header="0.3" footer="0.3"/>
  <pageSetup paperSize="9" scale="90" orientation="landscape" r:id="rId1"/>
  <headerFooter>
    <oddFooter>&amp;CTrang &amp;P+0 &amp;RTrang: ...............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6"/>
  <sheetViews>
    <sheetView zoomScaleNormal="100" workbookViewId="0">
      <selection activeCell="N12" sqref="N12"/>
    </sheetView>
  </sheetViews>
  <sheetFormatPr defaultRowHeight="15" x14ac:dyDescent="0.25"/>
  <cols>
    <col min="1" max="1" width="4.28515625" style="7" customWidth="1"/>
    <col min="2" max="2" width="28" style="7" customWidth="1"/>
    <col min="3" max="3" width="11.140625" style="7" customWidth="1"/>
    <col min="4" max="4" width="8.28515625" style="7" customWidth="1"/>
    <col min="5" max="5" width="5" style="7" hidden="1" customWidth="1"/>
    <col min="6" max="6" width="7" style="7" customWidth="1"/>
    <col min="7" max="7" width="11.5703125" style="7" customWidth="1"/>
    <col min="8" max="8" width="8.140625" style="7" customWidth="1"/>
    <col min="9" max="9" width="13.140625" style="7" customWidth="1"/>
    <col min="10" max="10" width="8.42578125" style="7" customWidth="1"/>
    <col min="11" max="11" width="13.140625" style="7" customWidth="1"/>
    <col min="12" max="12" width="10.85546875" style="7" customWidth="1"/>
    <col min="13" max="16384" width="9.140625" style="7"/>
  </cols>
  <sheetData>
    <row r="1" spans="1:14" ht="16.5" x14ac:dyDescent="0.25">
      <c r="A1" s="160" t="s">
        <v>126</v>
      </c>
      <c r="B1" s="160"/>
      <c r="C1" s="160"/>
      <c r="D1" s="20"/>
      <c r="E1" s="20"/>
      <c r="F1" s="20"/>
      <c r="G1" s="1"/>
      <c r="H1" s="161" t="s">
        <v>0</v>
      </c>
      <c r="I1" s="161"/>
      <c r="J1" s="161"/>
      <c r="K1" s="161"/>
      <c r="L1" s="161"/>
    </row>
    <row r="2" spans="1:14" ht="16.5" x14ac:dyDescent="0.25">
      <c r="A2" s="161" t="s">
        <v>164</v>
      </c>
      <c r="B2" s="161"/>
      <c r="C2" s="161"/>
      <c r="D2" s="78"/>
      <c r="E2" s="78"/>
      <c r="F2" s="78"/>
      <c r="G2" s="1"/>
      <c r="H2" s="162" t="s">
        <v>1</v>
      </c>
      <c r="I2" s="162"/>
      <c r="J2" s="162"/>
      <c r="K2" s="162"/>
      <c r="L2" s="162"/>
    </row>
    <row r="3" spans="1:14" ht="16.5" x14ac:dyDescent="0.25">
      <c r="A3" s="161" t="s">
        <v>165</v>
      </c>
      <c r="B3" s="161"/>
      <c r="C3" s="161"/>
      <c r="D3" s="78"/>
      <c r="E3" s="78"/>
      <c r="F3" s="78"/>
      <c r="G3" s="1"/>
      <c r="H3" s="9"/>
      <c r="I3" s="9"/>
      <c r="J3" s="9"/>
      <c r="K3" s="9"/>
      <c r="L3" s="9"/>
    </row>
    <row r="4" spans="1:14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4" ht="15.75" x14ac:dyDescent="0.25">
      <c r="A5" s="161" t="s">
        <v>105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</row>
    <row r="6" spans="1:14" ht="16.5" x14ac:dyDescent="0.25">
      <c r="A6" s="162" t="s">
        <v>188</v>
      </c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</row>
    <row r="7" spans="1:14" customFormat="1" ht="16.5" x14ac:dyDescent="0.25">
      <c r="A7" s="165" t="s">
        <v>189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</row>
    <row r="8" spans="1:14" s="72" customFormat="1" ht="16.5" x14ac:dyDescent="0.25">
      <c r="A8" s="138" t="s">
        <v>168</v>
      </c>
      <c r="B8" s="138"/>
      <c r="C8" s="129"/>
      <c r="D8" s="129"/>
      <c r="E8" s="129"/>
      <c r="F8" s="129"/>
      <c r="G8" s="129"/>
      <c r="H8" s="129"/>
      <c r="I8" s="129"/>
      <c r="J8" s="129"/>
      <c r="K8" s="129"/>
      <c r="L8" s="129"/>
      <c r="N8" s="129"/>
    </row>
    <row r="9" spans="1:14" s="72" customFormat="1" ht="15.75" x14ac:dyDescent="0.25">
      <c r="A9" s="136" t="s">
        <v>107</v>
      </c>
      <c r="B9" s="136"/>
      <c r="C9" s="73"/>
      <c r="D9" s="43" t="s">
        <v>169</v>
      </c>
      <c r="E9" s="74"/>
      <c r="F9" s="43"/>
      <c r="G9" s="43"/>
      <c r="H9" s="75"/>
      <c r="I9" s="126" t="s">
        <v>170</v>
      </c>
      <c r="J9" s="76"/>
      <c r="K9" s="76"/>
      <c r="L9" s="76"/>
    </row>
    <row r="10" spans="1:14" s="72" customFormat="1" ht="15.75" x14ac:dyDescent="0.25">
      <c r="A10" s="136" t="s">
        <v>136</v>
      </c>
      <c r="B10" s="136"/>
      <c r="C10" s="73"/>
      <c r="D10" s="43" t="s">
        <v>171</v>
      </c>
      <c r="E10" s="74"/>
      <c r="F10" s="43"/>
      <c r="G10" s="43"/>
      <c r="H10" s="75"/>
      <c r="I10" s="126" t="s">
        <v>172</v>
      </c>
      <c r="J10" s="76"/>
      <c r="K10" s="76"/>
      <c r="L10" s="76"/>
    </row>
    <row r="11" spans="1:14" s="72" customFormat="1" ht="15.75" x14ac:dyDescent="0.25">
      <c r="A11" s="136" t="s">
        <v>173</v>
      </c>
      <c r="B11" s="136"/>
      <c r="C11" s="73"/>
      <c r="D11" s="43" t="s">
        <v>191</v>
      </c>
      <c r="E11" s="74"/>
      <c r="F11" s="43"/>
      <c r="G11" s="43"/>
      <c r="H11" s="75"/>
      <c r="I11" s="126" t="s">
        <v>174</v>
      </c>
      <c r="J11" s="76"/>
      <c r="K11" s="76"/>
      <c r="L11" s="76"/>
    </row>
    <row r="12" spans="1:14" s="72" customFormat="1" ht="15.75" x14ac:dyDescent="0.25">
      <c r="A12" s="136" t="s">
        <v>175</v>
      </c>
      <c r="B12" s="136"/>
      <c r="C12" s="73"/>
      <c r="D12" s="43" t="s">
        <v>176</v>
      </c>
      <c r="E12" s="74"/>
      <c r="F12" s="43"/>
      <c r="G12" s="43"/>
      <c r="H12" s="75"/>
      <c r="I12" s="126" t="s">
        <v>174</v>
      </c>
      <c r="J12" s="76"/>
      <c r="K12" s="76"/>
      <c r="L12" s="76"/>
    </row>
    <row r="13" spans="1:14" s="72" customFormat="1" ht="15.75" x14ac:dyDescent="0.25">
      <c r="A13" s="136" t="s">
        <v>137</v>
      </c>
      <c r="B13" s="136"/>
      <c r="C13" s="73"/>
      <c r="D13" s="43" t="s">
        <v>177</v>
      </c>
      <c r="E13" s="43"/>
      <c r="F13" s="43"/>
      <c r="G13" s="43"/>
      <c r="H13" s="75"/>
      <c r="I13" s="126" t="s">
        <v>174</v>
      </c>
      <c r="J13" s="76"/>
      <c r="K13" s="76"/>
      <c r="L13" s="76"/>
    </row>
    <row r="14" spans="1:14" s="72" customFormat="1" ht="15.75" x14ac:dyDescent="0.25">
      <c r="A14" s="136" t="s">
        <v>192</v>
      </c>
      <c r="B14" s="136"/>
      <c r="C14" s="73"/>
      <c r="D14" s="43" t="s">
        <v>178</v>
      </c>
      <c r="E14" s="74"/>
      <c r="F14" s="43"/>
      <c r="G14" s="43"/>
      <c r="H14" s="75"/>
      <c r="I14" s="126" t="s">
        <v>174</v>
      </c>
      <c r="J14" s="76"/>
      <c r="K14" s="76"/>
      <c r="L14" s="76"/>
    </row>
    <row r="15" spans="1:14" customFormat="1" ht="16.5" customHeight="1" x14ac:dyDescent="0.25">
      <c r="A15" s="156" t="s">
        <v>108</v>
      </c>
      <c r="B15" s="156"/>
      <c r="C15" s="156"/>
      <c r="D15" s="156"/>
      <c r="E15" s="60"/>
      <c r="F15" s="60"/>
      <c r="G15" s="60"/>
      <c r="H15" s="60"/>
      <c r="I15" s="60"/>
      <c r="J15" s="60"/>
      <c r="K15" s="60"/>
      <c r="L15" s="60"/>
    </row>
    <row r="16" spans="1:14" ht="16.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154" t="s">
        <v>2</v>
      </c>
      <c r="B17" s="154" t="s">
        <v>3</v>
      </c>
      <c r="C17" s="154" t="s">
        <v>4</v>
      </c>
      <c r="D17" s="163" t="s">
        <v>5</v>
      </c>
      <c r="E17" s="163" t="s">
        <v>6</v>
      </c>
      <c r="F17" s="152" t="s">
        <v>7</v>
      </c>
      <c r="G17" s="154" t="s">
        <v>8</v>
      </c>
      <c r="H17" s="148" t="s">
        <v>9</v>
      </c>
      <c r="I17" s="149"/>
      <c r="J17" s="148" t="s">
        <v>10</v>
      </c>
      <c r="K17" s="149"/>
      <c r="L17" s="150" t="s">
        <v>11</v>
      </c>
    </row>
    <row r="18" spans="1:12" x14ac:dyDescent="0.25">
      <c r="A18" s="155"/>
      <c r="B18" s="155"/>
      <c r="C18" s="155"/>
      <c r="D18" s="164"/>
      <c r="E18" s="164"/>
      <c r="F18" s="153"/>
      <c r="G18" s="155"/>
      <c r="H18" s="2" t="s">
        <v>12</v>
      </c>
      <c r="I18" s="3" t="s">
        <v>13</v>
      </c>
      <c r="J18" s="2" t="s">
        <v>12</v>
      </c>
      <c r="K18" s="3" t="s">
        <v>13</v>
      </c>
      <c r="L18" s="151"/>
    </row>
    <row r="19" spans="1:12" x14ac:dyDescent="0.25">
      <c r="A19" s="3" t="s">
        <v>14</v>
      </c>
      <c r="B19" s="3" t="s">
        <v>15</v>
      </c>
      <c r="C19" s="3" t="s">
        <v>16</v>
      </c>
      <c r="D19" s="3" t="s">
        <v>17</v>
      </c>
      <c r="E19" s="4"/>
      <c r="F19" s="3" t="s">
        <v>18</v>
      </c>
      <c r="G19" s="5" t="s">
        <v>19</v>
      </c>
      <c r="H19" s="5" t="s">
        <v>20</v>
      </c>
      <c r="I19" s="5" t="s">
        <v>21</v>
      </c>
      <c r="J19" s="5" t="s">
        <v>22</v>
      </c>
      <c r="K19" s="5" t="s">
        <v>23</v>
      </c>
      <c r="L19" s="6">
        <v>6</v>
      </c>
    </row>
    <row r="20" spans="1:12" s="66" customFormat="1" ht="15.75" x14ac:dyDescent="0.25">
      <c r="A20" s="62">
        <v>1</v>
      </c>
      <c r="B20" s="63" t="s">
        <v>29</v>
      </c>
      <c r="C20" s="64">
        <v>5001046</v>
      </c>
      <c r="D20" s="64">
        <v>2003</v>
      </c>
      <c r="E20" s="64" t="s">
        <v>185</v>
      </c>
      <c r="F20" s="64" t="s">
        <v>25</v>
      </c>
      <c r="G20" s="65">
        <v>3850000</v>
      </c>
      <c r="H20" s="64">
        <v>1</v>
      </c>
      <c r="I20" s="65">
        <f t="shared" ref="I20:I49" si="0">G20*H20</f>
        <v>3850000</v>
      </c>
      <c r="J20" s="64">
        <v>1</v>
      </c>
      <c r="K20" s="65">
        <f t="shared" ref="K20:K49" si="1">J20*G20</f>
        <v>3850000</v>
      </c>
      <c r="L20" s="64"/>
    </row>
    <row r="21" spans="1:12" s="66" customFormat="1" ht="15.75" x14ac:dyDescent="0.25">
      <c r="A21" s="62">
        <f t="shared" ref="A21:A38" si="2">A20+1</f>
        <v>2</v>
      </c>
      <c r="B21" s="63" t="s">
        <v>100</v>
      </c>
      <c r="C21" s="56" t="s">
        <v>101</v>
      </c>
      <c r="D21" s="64">
        <v>2012</v>
      </c>
      <c r="E21" s="64" t="s">
        <v>185</v>
      </c>
      <c r="F21" s="64" t="s">
        <v>25</v>
      </c>
      <c r="G21" s="65">
        <v>4400000</v>
      </c>
      <c r="H21" s="64">
        <v>5</v>
      </c>
      <c r="I21" s="65">
        <f t="shared" si="0"/>
        <v>22000000</v>
      </c>
      <c r="J21" s="64">
        <v>5</v>
      </c>
      <c r="K21" s="65">
        <f t="shared" si="1"/>
        <v>22000000</v>
      </c>
      <c r="L21" s="64"/>
    </row>
    <row r="22" spans="1:12" s="66" customFormat="1" ht="15.75" x14ac:dyDescent="0.25">
      <c r="A22" s="62">
        <f t="shared" si="2"/>
        <v>3</v>
      </c>
      <c r="B22" s="63" t="s">
        <v>82</v>
      </c>
      <c r="C22" s="56" t="s">
        <v>83</v>
      </c>
      <c r="D22" s="64">
        <v>2010</v>
      </c>
      <c r="E22" s="64" t="s">
        <v>185</v>
      </c>
      <c r="F22" s="64" t="s">
        <v>25</v>
      </c>
      <c r="G22" s="65">
        <v>3500000</v>
      </c>
      <c r="H22" s="64">
        <v>3</v>
      </c>
      <c r="I22" s="65">
        <f t="shared" si="0"/>
        <v>10500000</v>
      </c>
      <c r="J22" s="64">
        <v>3</v>
      </c>
      <c r="K22" s="65">
        <f t="shared" si="1"/>
        <v>10500000</v>
      </c>
      <c r="L22" s="64"/>
    </row>
    <row r="23" spans="1:12" s="66" customFormat="1" ht="15.75" x14ac:dyDescent="0.25">
      <c r="A23" s="62">
        <f t="shared" si="2"/>
        <v>4</v>
      </c>
      <c r="B23" s="63" t="s">
        <v>68</v>
      </c>
      <c r="C23" s="64">
        <v>5001067</v>
      </c>
      <c r="D23" s="64">
        <v>2003</v>
      </c>
      <c r="E23" s="64" t="s">
        <v>185</v>
      </c>
      <c r="F23" s="64" t="s">
        <v>25</v>
      </c>
      <c r="G23" s="65">
        <v>400000</v>
      </c>
      <c r="H23" s="64">
        <v>12</v>
      </c>
      <c r="I23" s="65">
        <f t="shared" si="0"/>
        <v>4800000</v>
      </c>
      <c r="J23" s="64">
        <v>12</v>
      </c>
      <c r="K23" s="65">
        <f t="shared" si="1"/>
        <v>4800000</v>
      </c>
      <c r="L23" s="64"/>
    </row>
    <row r="24" spans="1:12" s="66" customFormat="1" ht="15.75" x14ac:dyDescent="0.25">
      <c r="A24" s="62">
        <f t="shared" si="2"/>
        <v>5</v>
      </c>
      <c r="B24" s="63" t="s">
        <v>28</v>
      </c>
      <c r="C24" s="64">
        <v>5001005</v>
      </c>
      <c r="D24" s="64">
        <v>2002</v>
      </c>
      <c r="E24" s="64" t="s">
        <v>185</v>
      </c>
      <c r="F24" s="64" t="s">
        <v>24</v>
      </c>
      <c r="G24" s="65">
        <v>780150</v>
      </c>
      <c r="H24" s="64">
        <v>13</v>
      </c>
      <c r="I24" s="65">
        <f>G24*H24</f>
        <v>10141950</v>
      </c>
      <c r="J24" s="64">
        <v>13</v>
      </c>
      <c r="K24" s="65">
        <f>J24*G24</f>
        <v>10141950</v>
      </c>
      <c r="L24" s="64"/>
    </row>
    <row r="25" spans="1:12" s="66" customFormat="1" ht="15.75" x14ac:dyDescent="0.25">
      <c r="A25" s="62">
        <f t="shared" si="2"/>
        <v>6</v>
      </c>
      <c r="B25" s="63" t="s">
        <v>34</v>
      </c>
      <c r="C25" s="62" t="s">
        <v>65</v>
      </c>
      <c r="D25" s="64">
        <v>1995</v>
      </c>
      <c r="E25" s="64" t="s">
        <v>185</v>
      </c>
      <c r="F25" s="64" t="s">
        <v>25</v>
      </c>
      <c r="G25" s="65">
        <v>800000</v>
      </c>
      <c r="H25" s="64">
        <v>6</v>
      </c>
      <c r="I25" s="65">
        <f>G25*H25</f>
        <v>4800000</v>
      </c>
      <c r="J25" s="64">
        <v>6</v>
      </c>
      <c r="K25" s="65">
        <f>J25*G25</f>
        <v>4800000</v>
      </c>
      <c r="L25" s="64"/>
    </row>
    <row r="26" spans="1:12" s="66" customFormat="1" ht="31.5" x14ac:dyDescent="0.25">
      <c r="A26" s="62">
        <f t="shared" si="2"/>
        <v>7</v>
      </c>
      <c r="B26" s="63" t="s">
        <v>130</v>
      </c>
      <c r="C26" s="64" t="s">
        <v>129</v>
      </c>
      <c r="D26" s="64">
        <v>2015</v>
      </c>
      <c r="E26" s="64" t="s">
        <v>185</v>
      </c>
      <c r="F26" s="64" t="s">
        <v>25</v>
      </c>
      <c r="G26" s="65">
        <v>2090000</v>
      </c>
      <c r="H26" s="64">
        <v>20</v>
      </c>
      <c r="I26" s="65">
        <f>G26*H26</f>
        <v>41800000</v>
      </c>
      <c r="J26" s="64">
        <v>20</v>
      </c>
      <c r="K26" s="65">
        <f>J26*G26</f>
        <v>41800000</v>
      </c>
      <c r="L26" s="64"/>
    </row>
    <row r="27" spans="1:12" s="66" customFormat="1" ht="31.5" x14ac:dyDescent="0.25">
      <c r="A27" s="62">
        <f t="shared" si="2"/>
        <v>8</v>
      </c>
      <c r="B27" s="63" t="s">
        <v>127</v>
      </c>
      <c r="C27" s="64" t="s">
        <v>128</v>
      </c>
      <c r="D27" s="64">
        <v>2015</v>
      </c>
      <c r="E27" s="64" t="s">
        <v>185</v>
      </c>
      <c r="F27" s="64" t="s">
        <v>25</v>
      </c>
      <c r="G27" s="65">
        <v>2640000</v>
      </c>
      <c r="H27" s="64">
        <v>150</v>
      </c>
      <c r="I27" s="65">
        <f t="shared" si="0"/>
        <v>396000000</v>
      </c>
      <c r="J27" s="64">
        <v>150</v>
      </c>
      <c r="K27" s="65">
        <f t="shared" si="1"/>
        <v>396000000</v>
      </c>
      <c r="L27" s="64"/>
    </row>
    <row r="28" spans="1:12" s="66" customFormat="1" ht="15.75" x14ac:dyDescent="0.25">
      <c r="A28" s="62">
        <f t="shared" si="2"/>
        <v>9</v>
      </c>
      <c r="B28" s="63" t="s">
        <v>71</v>
      </c>
      <c r="C28" s="64">
        <v>5001545</v>
      </c>
      <c r="D28" s="64">
        <v>2007</v>
      </c>
      <c r="E28" s="64" t="s">
        <v>185</v>
      </c>
      <c r="F28" s="64" t="s">
        <v>24</v>
      </c>
      <c r="G28" s="65">
        <v>900000</v>
      </c>
      <c r="H28" s="64">
        <v>13</v>
      </c>
      <c r="I28" s="65">
        <f t="shared" si="0"/>
        <v>11700000</v>
      </c>
      <c r="J28" s="64">
        <v>13</v>
      </c>
      <c r="K28" s="65">
        <f t="shared" si="1"/>
        <v>11700000</v>
      </c>
      <c r="L28" s="64"/>
    </row>
    <row r="29" spans="1:12" s="66" customFormat="1" ht="15.75" x14ac:dyDescent="0.25">
      <c r="A29" s="62">
        <f t="shared" si="2"/>
        <v>10</v>
      </c>
      <c r="B29" s="63" t="s">
        <v>71</v>
      </c>
      <c r="C29" s="64">
        <v>5001767</v>
      </c>
      <c r="D29" s="64">
        <v>2009</v>
      </c>
      <c r="E29" s="64" t="s">
        <v>185</v>
      </c>
      <c r="F29" s="64" t="s">
        <v>25</v>
      </c>
      <c r="G29" s="65">
        <v>2200000</v>
      </c>
      <c r="H29" s="64">
        <v>10</v>
      </c>
      <c r="I29" s="65">
        <f t="shared" si="0"/>
        <v>22000000</v>
      </c>
      <c r="J29" s="64">
        <v>10</v>
      </c>
      <c r="K29" s="65">
        <f t="shared" si="1"/>
        <v>22000000</v>
      </c>
      <c r="L29" s="64"/>
    </row>
    <row r="30" spans="1:12" s="66" customFormat="1" ht="15.75" x14ac:dyDescent="0.25">
      <c r="A30" s="62">
        <f t="shared" si="2"/>
        <v>11</v>
      </c>
      <c r="B30" s="63" t="s">
        <v>84</v>
      </c>
      <c r="C30" s="56" t="s">
        <v>85</v>
      </c>
      <c r="D30" s="64">
        <v>2010</v>
      </c>
      <c r="E30" s="64" t="s">
        <v>185</v>
      </c>
      <c r="F30" s="64" t="s">
        <v>25</v>
      </c>
      <c r="G30" s="65">
        <v>4300000</v>
      </c>
      <c r="H30" s="64">
        <v>1</v>
      </c>
      <c r="I30" s="65">
        <f t="shared" si="0"/>
        <v>4300000</v>
      </c>
      <c r="J30" s="64">
        <v>1</v>
      </c>
      <c r="K30" s="65">
        <f t="shared" si="1"/>
        <v>4300000</v>
      </c>
      <c r="L30" s="64"/>
    </row>
    <row r="31" spans="1:12" s="66" customFormat="1" ht="15.75" x14ac:dyDescent="0.25">
      <c r="A31" s="62">
        <f t="shared" si="2"/>
        <v>12</v>
      </c>
      <c r="B31" s="63" t="s">
        <v>67</v>
      </c>
      <c r="C31" s="64">
        <v>5001043</v>
      </c>
      <c r="D31" s="64">
        <v>2003</v>
      </c>
      <c r="E31" s="64" t="s">
        <v>185</v>
      </c>
      <c r="F31" s="64" t="s">
        <v>25</v>
      </c>
      <c r="G31" s="65">
        <v>3885000</v>
      </c>
      <c r="H31" s="64">
        <v>1</v>
      </c>
      <c r="I31" s="65">
        <f t="shared" si="0"/>
        <v>3885000</v>
      </c>
      <c r="J31" s="64">
        <v>1</v>
      </c>
      <c r="K31" s="65">
        <f t="shared" si="1"/>
        <v>3885000</v>
      </c>
      <c r="L31" s="64"/>
    </row>
    <row r="32" spans="1:12" s="66" customFormat="1" ht="15.75" x14ac:dyDescent="0.25">
      <c r="A32" s="62">
        <f t="shared" si="2"/>
        <v>13</v>
      </c>
      <c r="B32" s="63" t="s">
        <v>132</v>
      </c>
      <c r="C32" s="64" t="s">
        <v>131</v>
      </c>
      <c r="D32" s="64">
        <v>2015</v>
      </c>
      <c r="E32" s="64" t="s">
        <v>185</v>
      </c>
      <c r="F32" s="64" t="s">
        <v>25</v>
      </c>
      <c r="G32" s="65">
        <v>1705000</v>
      </c>
      <c r="H32" s="64">
        <v>20</v>
      </c>
      <c r="I32" s="65">
        <f t="shared" si="0"/>
        <v>34100000</v>
      </c>
      <c r="J32" s="64">
        <v>20</v>
      </c>
      <c r="K32" s="65">
        <f t="shared" si="1"/>
        <v>34100000</v>
      </c>
      <c r="L32" s="64"/>
    </row>
    <row r="33" spans="1:12" s="66" customFormat="1" ht="15.75" x14ac:dyDescent="0.25">
      <c r="A33" s="62">
        <f t="shared" si="2"/>
        <v>14</v>
      </c>
      <c r="B33" s="63" t="s">
        <v>95</v>
      </c>
      <c r="C33" s="56" t="s">
        <v>96</v>
      </c>
      <c r="D33" s="64">
        <v>2012</v>
      </c>
      <c r="E33" s="64" t="s">
        <v>185</v>
      </c>
      <c r="F33" s="64" t="s">
        <v>25</v>
      </c>
      <c r="G33" s="65">
        <v>1850000</v>
      </c>
      <c r="H33" s="64">
        <v>1</v>
      </c>
      <c r="I33" s="65">
        <f t="shared" si="0"/>
        <v>1850000</v>
      </c>
      <c r="J33" s="64">
        <v>1</v>
      </c>
      <c r="K33" s="65">
        <f t="shared" si="1"/>
        <v>1850000</v>
      </c>
      <c r="L33" s="64"/>
    </row>
    <row r="34" spans="1:12" s="66" customFormat="1" ht="15.75" x14ac:dyDescent="0.25">
      <c r="A34" s="62">
        <f t="shared" si="2"/>
        <v>15</v>
      </c>
      <c r="B34" s="63" t="s">
        <v>26</v>
      </c>
      <c r="C34" s="64">
        <v>5000889</v>
      </c>
      <c r="D34" s="64">
        <v>2001</v>
      </c>
      <c r="E34" s="64" t="s">
        <v>185</v>
      </c>
      <c r="F34" s="64" t="s">
        <v>25</v>
      </c>
      <c r="G34" s="65">
        <v>1400000</v>
      </c>
      <c r="H34" s="64">
        <v>10</v>
      </c>
      <c r="I34" s="65">
        <f t="shared" si="0"/>
        <v>14000000</v>
      </c>
      <c r="J34" s="64">
        <v>10</v>
      </c>
      <c r="K34" s="65">
        <f t="shared" si="1"/>
        <v>14000000</v>
      </c>
      <c r="L34" s="64"/>
    </row>
    <row r="35" spans="1:12" s="66" customFormat="1" ht="15.75" x14ac:dyDescent="0.25">
      <c r="A35" s="62">
        <f t="shared" si="2"/>
        <v>16</v>
      </c>
      <c r="B35" s="63" t="s">
        <v>26</v>
      </c>
      <c r="C35" s="64">
        <v>5001008</v>
      </c>
      <c r="D35" s="64">
        <v>2002</v>
      </c>
      <c r="E35" s="64" t="s">
        <v>185</v>
      </c>
      <c r="F35" s="64" t="s">
        <v>25</v>
      </c>
      <c r="G35" s="65">
        <v>1459500</v>
      </c>
      <c r="H35" s="64">
        <v>10</v>
      </c>
      <c r="I35" s="65">
        <f t="shared" si="0"/>
        <v>14595000</v>
      </c>
      <c r="J35" s="64">
        <v>10</v>
      </c>
      <c r="K35" s="65">
        <f t="shared" si="1"/>
        <v>14595000</v>
      </c>
      <c r="L35" s="64"/>
    </row>
    <row r="36" spans="1:12" s="66" customFormat="1" ht="15.75" x14ac:dyDescent="0.25">
      <c r="A36" s="62">
        <f t="shared" si="2"/>
        <v>17</v>
      </c>
      <c r="B36" s="63" t="s">
        <v>26</v>
      </c>
      <c r="C36" s="64">
        <v>5001590</v>
      </c>
      <c r="D36" s="64">
        <v>2007</v>
      </c>
      <c r="E36" s="64" t="s">
        <v>185</v>
      </c>
      <c r="F36" s="64" t="s">
        <v>25</v>
      </c>
      <c r="G36" s="65">
        <v>1760000</v>
      </c>
      <c r="H36" s="64">
        <v>2</v>
      </c>
      <c r="I36" s="65">
        <f t="shared" si="0"/>
        <v>3520000</v>
      </c>
      <c r="J36" s="64">
        <v>2</v>
      </c>
      <c r="K36" s="65">
        <f t="shared" si="1"/>
        <v>3520000</v>
      </c>
      <c r="L36" s="64"/>
    </row>
    <row r="37" spans="1:12" s="66" customFormat="1" ht="15.75" x14ac:dyDescent="0.25">
      <c r="A37" s="62">
        <f t="shared" si="2"/>
        <v>18</v>
      </c>
      <c r="B37" s="63" t="s">
        <v>39</v>
      </c>
      <c r="C37" s="56" t="s">
        <v>87</v>
      </c>
      <c r="D37" s="64">
        <v>2010</v>
      </c>
      <c r="E37" s="64" t="s">
        <v>185</v>
      </c>
      <c r="F37" s="64" t="s">
        <v>25</v>
      </c>
      <c r="G37" s="65">
        <v>1950000</v>
      </c>
      <c r="H37" s="64">
        <v>2</v>
      </c>
      <c r="I37" s="65">
        <f t="shared" si="0"/>
        <v>3900000</v>
      </c>
      <c r="J37" s="64">
        <v>2</v>
      </c>
      <c r="K37" s="65">
        <f t="shared" si="1"/>
        <v>3900000</v>
      </c>
      <c r="L37" s="64"/>
    </row>
    <row r="38" spans="1:12" s="66" customFormat="1" ht="15.75" x14ac:dyDescent="0.25">
      <c r="A38" s="62">
        <f t="shared" si="2"/>
        <v>19</v>
      </c>
      <c r="B38" s="63" t="s">
        <v>39</v>
      </c>
      <c r="C38" s="56" t="s">
        <v>94</v>
      </c>
      <c r="D38" s="64">
        <v>2012</v>
      </c>
      <c r="E38" s="64" t="s">
        <v>185</v>
      </c>
      <c r="F38" s="64" t="s">
        <v>25</v>
      </c>
      <c r="G38" s="65">
        <v>2100000</v>
      </c>
      <c r="H38" s="64">
        <v>2</v>
      </c>
      <c r="I38" s="65">
        <f t="shared" si="0"/>
        <v>4200000</v>
      </c>
      <c r="J38" s="64">
        <v>2</v>
      </c>
      <c r="K38" s="65">
        <f t="shared" si="1"/>
        <v>4200000</v>
      </c>
      <c r="L38" s="64"/>
    </row>
    <row r="39" spans="1:12" s="66" customFormat="1" ht="15.75" x14ac:dyDescent="0.25">
      <c r="A39" s="62">
        <f t="shared" ref="A39:A71" si="3">A38+1</f>
        <v>20</v>
      </c>
      <c r="B39" s="63" t="s">
        <v>39</v>
      </c>
      <c r="C39" s="56" t="s">
        <v>103</v>
      </c>
      <c r="D39" s="64">
        <v>2012</v>
      </c>
      <c r="E39" s="64" t="s">
        <v>185</v>
      </c>
      <c r="F39" s="64" t="s">
        <v>25</v>
      </c>
      <c r="G39" s="65">
        <v>3100000</v>
      </c>
      <c r="H39" s="64">
        <v>2</v>
      </c>
      <c r="I39" s="65">
        <f t="shared" si="0"/>
        <v>6200000</v>
      </c>
      <c r="J39" s="64">
        <v>2</v>
      </c>
      <c r="K39" s="65">
        <f t="shared" si="1"/>
        <v>6200000</v>
      </c>
      <c r="L39" s="64"/>
    </row>
    <row r="40" spans="1:12" s="66" customFormat="1" ht="31.5" x14ac:dyDescent="0.25">
      <c r="A40" s="62">
        <f t="shared" si="3"/>
        <v>21</v>
      </c>
      <c r="B40" s="63" t="s">
        <v>166</v>
      </c>
      <c r="C40" s="64" t="s">
        <v>134</v>
      </c>
      <c r="D40" s="64">
        <v>2015</v>
      </c>
      <c r="E40" s="64" t="s">
        <v>185</v>
      </c>
      <c r="F40" s="64" t="s">
        <v>25</v>
      </c>
      <c r="G40" s="65">
        <v>638000</v>
      </c>
      <c r="H40" s="64">
        <v>20</v>
      </c>
      <c r="I40" s="65">
        <f t="shared" si="0"/>
        <v>12760000</v>
      </c>
      <c r="J40" s="64">
        <v>20</v>
      </c>
      <c r="K40" s="65">
        <f t="shared" si="1"/>
        <v>12760000</v>
      </c>
      <c r="L40" s="64"/>
    </row>
    <row r="41" spans="1:12" s="66" customFormat="1" ht="15.75" x14ac:dyDescent="0.25">
      <c r="A41" s="62">
        <f t="shared" si="3"/>
        <v>22</v>
      </c>
      <c r="B41" s="63" t="s">
        <v>167</v>
      </c>
      <c r="C41" s="64" t="s">
        <v>133</v>
      </c>
      <c r="D41" s="64">
        <v>2015</v>
      </c>
      <c r="E41" s="64" t="s">
        <v>185</v>
      </c>
      <c r="F41" s="64" t="s">
        <v>25</v>
      </c>
      <c r="G41" s="65">
        <v>73700</v>
      </c>
      <c r="H41" s="64">
        <v>200</v>
      </c>
      <c r="I41" s="65">
        <f t="shared" si="0"/>
        <v>14740000</v>
      </c>
      <c r="J41" s="64">
        <v>200</v>
      </c>
      <c r="K41" s="65">
        <f t="shared" si="1"/>
        <v>14740000</v>
      </c>
      <c r="L41" s="64"/>
    </row>
    <row r="42" spans="1:12" s="66" customFormat="1" ht="15.75" x14ac:dyDescent="0.25">
      <c r="A42" s="62">
        <f t="shared" si="3"/>
        <v>23</v>
      </c>
      <c r="B42" s="63" t="s">
        <v>38</v>
      </c>
      <c r="C42" s="56" t="s">
        <v>93</v>
      </c>
      <c r="D42" s="64">
        <v>2012</v>
      </c>
      <c r="E42" s="64" t="s">
        <v>185</v>
      </c>
      <c r="F42" s="64" t="s">
        <v>25</v>
      </c>
      <c r="G42" s="65">
        <v>980000</v>
      </c>
      <c r="H42" s="64">
        <v>4</v>
      </c>
      <c r="I42" s="65">
        <f t="shared" si="0"/>
        <v>3920000</v>
      </c>
      <c r="J42" s="64">
        <v>4</v>
      </c>
      <c r="K42" s="65">
        <f t="shared" si="1"/>
        <v>3920000</v>
      </c>
      <c r="L42" s="64"/>
    </row>
    <row r="43" spans="1:12" s="66" customFormat="1" ht="15.75" x14ac:dyDescent="0.25">
      <c r="A43" s="62">
        <f t="shared" si="3"/>
        <v>24</v>
      </c>
      <c r="B43" s="63" t="s">
        <v>30</v>
      </c>
      <c r="C43" s="64">
        <v>5001108</v>
      </c>
      <c r="D43" s="64">
        <v>2004</v>
      </c>
      <c r="E43" s="64" t="s">
        <v>185</v>
      </c>
      <c r="F43" s="64" t="s">
        <v>25</v>
      </c>
      <c r="G43" s="65">
        <v>399300</v>
      </c>
      <c r="H43" s="64">
        <v>10</v>
      </c>
      <c r="I43" s="65">
        <f t="shared" si="0"/>
        <v>3993000</v>
      </c>
      <c r="J43" s="64">
        <v>10</v>
      </c>
      <c r="K43" s="65">
        <f t="shared" si="1"/>
        <v>3993000</v>
      </c>
      <c r="L43" s="64"/>
    </row>
    <row r="44" spans="1:12" s="66" customFormat="1" ht="15.75" x14ac:dyDescent="0.25">
      <c r="A44" s="62">
        <f t="shared" si="3"/>
        <v>25</v>
      </c>
      <c r="B44" s="63" t="s">
        <v>72</v>
      </c>
      <c r="C44" s="56" t="s">
        <v>73</v>
      </c>
      <c r="D44" s="64">
        <v>2007</v>
      </c>
      <c r="E44" s="64" t="s">
        <v>185</v>
      </c>
      <c r="F44" s="64" t="s">
        <v>25</v>
      </c>
      <c r="G44" s="65">
        <v>1750000</v>
      </c>
      <c r="H44" s="64">
        <v>4</v>
      </c>
      <c r="I44" s="65">
        <f t="shared" si="0"/>
        <v>7000000</v>
      </c>
      <c r="J44" s="64">
        <v>4</v>
      </c>
      <c r="K44" s="65">
        <f t="shared" si="1"/>
        <v>7000000</v>
      </c>
      <c r="L44" s="64"/>
    </row>
    <row r="45" spans="1:12" s="66" customFormat="1" ht="15.75" x14ac:dyDescent="0.25">
      <c r="A45" s="62">
        <f t="shared" si="3"/>
        <v>26</v>
      </c>
      <c r="B45" s="63" t="s">
        <v>89</v>
      </c>
      <c r="C45" s="56" t="s">
        <v>90</v>
      </c>
      <c r="D45" s="64">
        <v>2011</v>
      </c>
      <c r="E45" s="64" t="s">
        <v>185</v>
      </c>
      <c r="F45" s="64" t="s">
        <v>25</v>
      </c>
      <c r="G45" s="65">
        <v>430000</v>
      </c>
      <c r="H45" s="64">
        <v>20</v>
      </c>
      <c r="I45" s="65">
        <f t="shared" si="0"/>
        <v>8600000</v>
      </c>
      <c r="J45" s="64">
        <v>20</v>
      </c>
      <c r="K45" s="65">
        <f t="shared" si="1"/>
        <v>8600000</v>
      </c>
      <c r="L45" s="64"/>
    </row>
    <row r="46" spans="1:12" s="66" customFormat="1" ht="15.75" x14ac:dyDescent="0.25">
      <c r="A46" s="62">
        <f t="shared" si="3"/>
        <v>27</v>
      </c>
      <c r="B46" s="63" t="s">
        <v>79</v>
      </c>
      <c r="C46" s="56" t="s">
        <v>80</v>
      </c>
      <c r="D46" s="64">
        <v>2009</v>
      </c>
      <c r="E46" s="64" t="s">
        <v>185</v>
      </c>
      <c r="F46" s="64" t="s">
        <v>25</v>
      </c>
      <c r="G46" s="65">
        <v>1750000</v>
      </c>
      <c r="H46" s="64">
        <v>6</v>
      </c>
      <c r="I46" s="65">
        <f t="shared" si="0"/>
        <v>10500000</v>
      </c>
      <c r="J46" s="64">
        <v>6</v>
      </c>
      <c r="K46" s="65">
        <f t="shared" si="1"/>
        <v>10500000</v>
      </c>
      <c r="L46" s="64"/>
    </row>
    <row r="47" spans="1:12" s="66" customFormat="1" ht="15.75" x14ac:dyDescent="0.25">
      <c r="A47" s="62">
        <f t="shared" si="3"/>
        <v>28</v>
      </c>
      <c r="B47" s="63" t="s">
        <v>74</v>
      </c>
      <c r="C47" s="56" t="s">
        <v>75</v>
      </c>
      <c r="D47" s="64">
        <v>2008</v>
      </c>
      <c r="E47" s="64" t="s">
        <v>185</v>
      </c>
      <c r="F47" s="64" t="s">
        <v>25</v>
      </c>
      <c r="G47" s="65">
        <v>1650000</v>
      </c>
      <c r="H47" s="64">
        <v>14</v>
      </c>
      <c r="I47" s="65">
        <f t="shared" si="0"/>
        <v>23100000</v>
      </c>
      <c r="J47" s="64">
        <v>14</v>
      </c>
      <c r="K47" s="65">
        <f t="shared" si="1"/>
        <v>23100000</v>
      </c>
      <c r="L47" s="64"/>
    </row>
    <row r="48" spans="1:12" s="66" customFormat="1" ht="15.75" x14ac:dyDescent="0.25">
      <c r="A48" s="62">
        <f t="shared" si="3"/>
        <v>29</v>
      </c>
      <c r="B48" s="63" t="s">
        <v>76</v>
      </c>
      <c r="C48" s="56" t="s">
        <v>77</v>
      </c>
      <c r="D48" s="64">
        <v>2008</v>
      </c>
      <c r="E48" s="64" t="s">
        <v>185</v>
      </c>
      <c r="F48" s="64" t="s">
        <v>25</v>
      </c>
      <c r="G48" s="65">
        <v>1750000</v>
      </c>
      <c r="H48" s="64">
        <v>6</v>
      </c>
      <c r="I48" s="65">
        <f t="shared" si="0"/>
        <v>10500000</v>
      </c>
      <c r="J48" s="64">
        <v>6</v>
      </c>
      <c r="K48" s="65">
        <f t="shared" si="1"/>
        <v>10500000</v>
      </c>
      <c r="L48" s="64"/>
    </row>
    <row r="49" spans="1:12" s="66" customFormat="1" ht="15.75" x14ac:dyDescent="0.25">
      <c r="A49" s="62">
        <f t="shared" si="3"/>
        <v>30</v>
      </c>
      <c r="B49" s="63" t="s">
        <v>37</v>
      </c>
      <c r="C49" s="62" t="s">
        <v>66</v>
      </c>
      <c r="D49" s="64"/>
      <c r="E49" s="64" t="s">
        <v>185</v>
      </c>
      <c r="F49" s="64" t="s">
        <v>25</v>
      </c>
      <c r="G49" s="65">
        <v>160000</v>
      </c>
      <c r="H49" s="64">
        <v>5</v>
      </c>
      <c r="I49" s="65">
        <f t="shared" si="0"/>
        <v>800000</v>
      </c>
      <c r="J49" s="64">
        <v>5</v>
      </c>
      <c r="K49" s="65">
        <f t="shared" si="1"/>
        <v>800000</v>
      </c>
      <c r="L49" s="64"/>
    </row>
    <row r="50" spans="1:12" s="66" customFormat="1" ht="15.75" x14ac:dyDescent="0.25">
      <c r="A50" s="62">
        <f t="shared" si="3"/>
        <v>31</v>
      </c>
      <c r="B50" s="63" t="s">
        <v>36</v>
      </c>
      <c r="C50" s="64">
        <v>5000950</v>
      </c>
      <c r="D50" s="64">
        <v>2002</v>
      </c>
      <c r="E50" s="64" t="s">
        <v>185</v>
      </c>
      <c r="F50" s="64" t="s">
        <v>25</v>
      </c>
      <c r="G50" s="65">
        <v>345000</v>
      </c>
      <c r="H50" s="64">
        <v>1</v>
      </c>
      <c r="I50" s="65">
        <f t="shared" ref="I50:I71" si="4">G50*H50</f>
        <v>345000</v>
      </c>
      <c r="J50" s="64">
        <v>1</v>
      </c>
      <c r="K50" s="65">
        <f t="shared" ref="K50:K71" si="5">J50*G50</f>
        <v>345000</v>
      </c>
      <c r="L50" s="64"/>
    </row>
    <row r="51" spans="1:12" s="66" customFormat="1" ht="15.75" x14ac:dyDescent="0.25">
      <c r="A51" s="62">
        <f t="shared" si="3"/>
        <v>32</v>
      </c>
      <c r="B51" s="63" t="s">
        <v>91</v>
      </c>
      <c r="C51" s="56" t="s">
        <v>92</v>
      </c>
      <c r="D51" s="64">
        <v>2011</v>
      </c>
      <c r="E51" s="64" t="s">
        <v>185</v>
      </c>
      <c r="F51" s="64" t="s">
        <v>25</v>
      </c>
      <c r="G51" s="65">
        <v>890000</v>
      </c>
      <c r="H51" s="64">
        <v>20</v>
      </c>
      <c r="I51" s="65">
        <f t="shared" si="4"/>
        <v>17800000</v>
      </c>
      <c r="J51" s="64">
        <v>20</v>
      </c>
      <c r="K51" s="65">
        <f t="shared" si="5"/>
        <v>17800000</v>
      </c>
      <c r="L51" s="64"/>
    </row>
    <row r="52" spans="1:12" s="66" customFormat="1" ht="15.75" x14ac:dyDescent="0.25">
      <c r="A52" s="62">
        <f t="shared" si="3"/>
        <v>33</v>
      </c>
      <c r="B52" s="63" t="s">
        <v>69</v>
      </c>
      <c r="C52" s="64">
        <v>5001092</v>
      </c>
      <c r="D52" s="64">
        <v>2003</v>
      </c>
      <c r="E52" s="64" t="s">
        <v>185</v>
      </c>
      <c r="F52" s="64" t="s">
        <v>25</v>
      </c>
      <c r="G52" s="65">
        <v>315000</v>
      </c>
      <c r="H52" s="64">
        <v>16</v>
      </c>
      <c r="I52" s="65">
        <f t="shared" si="4"/>
        <v>5040000</v>
      </c>
      <c r="J52" s="64">
        <v>16</v>
      </c>
      <c r="K52" s="65">
        <f t="shared" si="5"/>
        <v>5040000</v>
      </c>
      <c r="L52" s="64"/>
    </row>
    <row r="53" spans="1:12" s="66" customFormat="1" ht="15.75" x14ac:dyDescent="0.25">
      <c r="A53" s="62">
        <f t="shared" si="3"/>
        <v>34</v>
      </c>
      <c r="B53" s="63" t="s">
        <v>57</v>
      </c>
      <c r="C53" s="56" t="s">
        <v>78</v>
      </c>
      <c r="D53" s="64">
        <v>2009</v>
      </c>
      <c r="E53" s="64" t="s">
        <v>185</v>
      </c>
      <c r="F53" s="64" t="s">
        <v>25</v>
      </c>
      <c r="G53" s="65">
        <v>210000</v>
      </c>
      <c r="H53" s="64">
        <v>10</v>
      </c>
      <c r="I53" s="65">
        <f t="shared" si="4"/>
        <v>2100000</v>
      </c>
      <c r="J53" s="64">
        <v>10</v>
      </c>
      <c r="K53" s="65">
        <f t="shared" si="5"/>
        <v>2100000</v>
      </c>
      <c r="L53" s="64"/>
    </row>
    <row r="54" spans="1:12" s="66" customFormat="1" ht="15.75" x14ac:dyDescent="0.25">
      <c r="A54" s="62">
        <f>A60+1</f>
        <v>41</v>
      </c>
      <c r="B54" s="63" t="s">
        <v>98</v>
      </c>
      <c r="C54" s="56" t="s">
        <v>99</v>
      </c>
      <c r="D54" s="64">
        <v>2012</v>
      </c>
      <c r="E54" s="64" t="s">
        <v>185</v>
      </c>
      <c r="F54" s="64" t="s">
        <v>25</v>
      </c>
      <c r="G54" s="65">
        <v>3200000</v>
      </c>
      <c r="H54" s="64">
        <v>5</v>
      </c>
      <c r="I54" s="65">
        <f>G54*H54</f>
        <v>16000000</v>
      </c>
      <c r="J54" s="64">
        <v>5</v>
      </c>
      <c r="K54" s="65">
        <f>J54*G54</f>
        <v>16000000</v>
      </c>
      <c r="L54" s="64"/>
    </row>
    <row r="55" spans="1:12" s="66" customFormat="1" ht="15.75" x14ac:dyDescent="0.25">
      <c r="A55" s="62">
        <f>A53+1</f>
        <v>35</v>
      </c>
      <c r="B55" s="63" t="s">
        <v>33</v>
      </c>
      <c r="C55" s="64">
        <v>5001671</v>
      </c>
      <c r="D55" s="64">
        <v>2008</v>
      </c>
      <c r="E55" s="64" t="s">
        <v>185</v>
      </c>
      <c r="F55" s="64" t="s">
        <v>25</v>
      </c>
      <c r="G55" s="65">
        <v>3500000</v>
      </c>
      <c r="H55" s="64">
        <v>1</v>
      </c>
      <c r="I55" s="65">
        <f t="shared" si="4"/>
        <v>3500000</v>
      </c>
      <c r="J55" s="64">
        <v>1</v>
      </c>
      <c r="K55" s="65">
        <f t="shared" si="5"/>
        <v>3500000</v>
      </c>
      <c r="L55" s="64"/>
    </row>
    <row r="56" spans="1:12" s="66" customFormat="1" ht="15.75" x14ac:dyDescent="0.25">
      <c r="A56" s="62">
        <f t="shared" si="3"/>
        <v>36</v>
      </c>
      <c r="B56" s="63" t="s">
        <v>33</v>
      </c>
      <c r="C56" s="56" t="s">
        <v>88</v>
      </c>
      <c r="D56" s="64">
        <v>2010</v>
      </c>
      <c r="E56" s="64" t="s">
        <v>185</v>
      </c>
      <c r="F56" s="64" t="s">
        <v>25</v>
      </c>
      <c r="G56" s="65">
        <v>3500000</v>
      </c>
      <c r="H56" s="64">
        <v>3</v>
      </c>
      <c r="I56" s="65">
        <f t="shared" si="4"/>
        <v>10500000</v>
      </c>
      <c r="J56" s="64">
        <v>3</v>
      </c>
      <c r="K56" s="65">
        <f t="shared" si="5"/>
        <v>10500000</v>
      </c>
      <c r="L56" s="64"/>
    </row>
    <row r="57" spans="1:12" s="66" customFormat="1" ht="15.75" x14ac:dyDescent="0.25">
      <c r="A57" s="62">
        <f t="shared" si="3"/>
        <v>37</v>
      </c>
      <c r="B57" s="63" t="s">
        <v>35</v>
      </c>
      <c r="C57" s="64">
        <v>5001774</v>
      </c>
      <c r="D57" s="64">
        <v>2009</v>
      </c>
      <c r="E57" s="64" t="s">
        <v>185</v>
      </c>
      <c r="F57" s="64" t="s">
        <v>25</v>
      </c>
      <c r="G57" s="65">
        <v>3500000</v>
      </c>
      <c r="H57" s="64">
        <v>8</v>
      </c>
      <c r="I57" s="65">
        <f>G57*H57</f>
        <v>28000000</v>
      </c>
      <c r="J57" s="64">
        <v>8</v>
      </c>
      <c r="K57" s="65">
        <f>J57*G57</f>
        <v>28000000</v>
      </c>
      <c r="L57" s="64"/>
    </row>
    <row r="58" spans="1:12" s="66" customFormat="1" ht="15.75" x14ac:dyDescent="0.25">
      <c r="A58" s="62">
        <f t="shared" si="3"/>
        <v>38</v>
      </c>
      <c r="B58" s="63" t="s">
        <v>56</v>
      </c>
      <c r="C58" s="64">
        <v>5000983</v>
      </c>
      <c r="D58" s="64">
        <v>2002</v>
      </c>
      <c r="E58" s="64" t="s">
        <v>185</v>
      </c>
      <c r="F58" s="64" t="s">
        <v>25</v>
      </c>
      <c r="G58" s="65">
        <v>1050000</v>
      </c>
      <c r="H58" s="64">
        <v>2</v>
      </c>
      <c r="I58" s="65">
        <f>G58*H58</f>
        <v>2100000</v>
      </c>
      <c r="J58" s="64">
        <v>2</v>
      </c>
      <c r="K58" s="65">
        <f>J58*G58</f>
        <v>2100000</v>
      </c>
      <c r="L58" s="64"/>
    </row>
    <row r="59" spans="1:12" s="66" customFormat="1" ht="31.5" x14ac:dyDescent="0.25">
      <c r="A59" s="62">
        <f t="shared" si="3"/>
        <v>39</v>
      </c>
      <c r="B59" s="63" t="s">
        <v>184</v>
      </c>
      <c r="C59" s="64">
        <v>5000646</v>
      </c>
      <c r="D59" s="64">
        <v>1999</v>
      </c>
      <c r="E59" s="64" t="s">
        <v>185</v>
      </c>
      <c r="F59" s="64" t="s">
        <v>25</v>
      </c>
      <c r="G59" s="65">
        <v>700000</v>
      </c>
      <c r="H59" s="64">
        <v>1</v>
      </c>
      <c r="I59" s="65">
        <f>G59*H59</f>
        <v>700000</v>
      </c>
      <c r="J59" s="64">
        <v>1</v>
      </c>
      <c r="K59" s="65">
        <f>J59*G59</f>
        <v>700000</v>
      </c>
      <c r="L59" s="64"/>
    </row>
    <row r="60" spans="1:12" s="66" customFormat="1" ht="15.75" x14ac:dyDescent="0.25">
      <c r="A60" s="62">
        <f t="shared" si="3"/>
        <v>40</v>
      </c>
      <c r="B60" s="67" t="s">
        <v>60</v>
      </c>
      <c r="C60" s="62" t="s">
        <v>64</v>
      </c>
      <c r="D60" s="64">
        <v>1997</v>
      </c>
      <c r="E60" s="64" t="s">
        <v>185</v>
      </c>
      <c r="F60" s="64" t="s">
        <v>25</v>
      </c>
      <c r="G60" s="65">
        <v>850000</v>
      </c>
      <c r="H60" s="68">
        <v>3</v>
      </c>
      <c r="I60" s="65">
        <f>G60*H60</f>
        <v>2550000</v>
      </c>
      <c r="J60" s="64">
        <v>3</v>
      </c>
      <c r="K60" s="65">
        <f>J60*G60</f>
        <v>2550000</v>
      </c>
      <c r="L60" s="64"/>
    </row>
    <row r="61" spans="1:12" s="66" customFormat="1" ht="15.75" x14ac:dyDescent="0.25">
      <c r="A61" s="62">
        <f t="shared" si="3"/>
        <v>41</v>
      </c>
      <c r="B61" s="63" t="s">
        <v>32</v>
      </c>
      <c r="C61" s="56" t="s">
        <v>102</v>
      </c>
      <c r="D61" s="64">
        <v>2012</v>
      </c>
      <c r="E61" s="64" t="s">
        <v>185</v>
      </c>
      <c r="F61" s="64" t="s">
        <v>25</v>
      </c>
      <c r="G61" s="65">
        <v>3300000</v>
      </c>
      <c r="H61" s="64">
        <v>2</v>
      </c>
      <c r="I61" s="65">
        <f t="shared" si="4"/>
        <v>6600000</v>
      </c>
      <c r="J61" s="64">
        <v>2</v>
      </c>
      <c r="K61" s="65">
        <f t="shared" si="5"/>
        <v>6600000</v>
      </c>
      <c r="L61" s="64"/>
    </row>
    <row r="62" spans="1:12" s="66" customFormat="1" ht="15.75" x14ac:dyDescent="0.25">
      <c r="A62" s="62">
        <f t="shared" si="3"/>
        <v>42</v>
      </c>
      <c r="B62" s="63" t="s">
        <v>31</v>
      </c>
      <c r="C62" s="64">
        <v>5001596</v>
      </c>
      <c r="D62" s="64">
        <v>2007</v>
      </c>
      <c r="E62" s="64" t="s">
        <v>185</v>
      </c>
      <c r="F62" s="64" t="s">
        <v>25</v>
      </c>
      <c r="G62" s="65">
        <v>3500000</v>
      </c>
      <c r="H62" s="64">
        <v>2</v>
      </c>
      <c r="I62" s="65">
        <f t="shared" si="4"/>
        <v>7000000</v>
      </c>
      <c r="J62" s="64">
        <v>2</v>
      </c>
      <c r="K62" s="65">
        <f t="shared" si="5"/>
        <v>7000000</v>
      </c>
      <c r="L62" s="64"/>
    </row>
    <row r="63" spans="1:12" s="66" customFormat="1" ht="15.75" x14ac:dyDescent="0.25">
      <c r="A63" s="62">
        <f t="shared" si="3"/>
        <v>43</v>
      </c>
      <c r="B63" s="63" t="s">
        <v>70</v>
      </c>
      <c r="C63" s="64">
        <v>5001242</v>
      </c>
      <c r="D63" s="64">
        <v>2006</v>
      </c>
      <c r="E63" s="64" t="s">
        <v>185</v>
      </c>
      <c r="F63" s="64" t="s">
        <v>25</v>
      </c>
      <c r="G63" s="65">
        <v>2250000</v>
      </c>
      <c r="H63" s="64">
        <v>2</v>
      </c>
      <c r="I63" s="65">
        <f>G63*H63</f>
        <v>4500000</v>
      </c>
      <c r="J63" s="64">
        <v>2</v>
      </c>
      <c r="K63" s="65">
        <f>J63*G63</f>
        <v>4500000</v>
      </c>
      <c r="L63" s="64"/>
    </row>
    <row r="64" spans="1:12" s="66" customFormat="1" ht="15.75" x14ac:dyDescent="0.25">
      <c r="A64" s="62">
        <f t="shared" si="3"/>
        <v>44</v>
      </c>
      <c r="B64" s="63" t="s">
        <v>70</v>
      </c>
      <c r="C64" s="64">
        <v>5001663</v>
      </c>
      <c r="D64" s="64">
        <v>2008</v>
      </c>
      <c r="E64" s="64" t="s">
        <v>185</v>
      </c>
      <c r="F64" s="64" t="s">
        <v>25</v>
      </c>
      <c r="G64" s="65">
        <v>3500000</v>
      </c>
      <c r="H64" s="64">
        <v>2</v>
      </c>
      <c r="I64" s="65">
        <f>G64*H64</f>
        <v>7000000</v>
      </c>
      <c r="J64" s="64">
        <v>2</v>
      </c>
      <c r="K64" s="65">
        <f>J64*G64</f>
        <v>7000000</v>
      </c>
      <c r="L64" s="64"/>
    </row>
    <row r="65" spans="1:14" s="66" customFormat="1" ht="15.75" x14ac:dyDescent="0.25">
      <c r="A65" s="62">
        <f t="shared" si="3"/>
        <v>45</v>
      </c>
      <c r="B65" s="63" t="s">
        <v>27</v>
      </c>
      <c r="C65" s="64">
        <v>5001780</v>
      </c>
      <c r="D65" s="64">
        <v>2009</v>
      </c>
      <c r="E65" s="64" t="s">
        <v>185</v>
      </c>
      <c r="F65" s="64" t="s">
        <v>25</v>
      </c>
      <c r="G65" s="65">
        <v>3000000</v>
      </c>
      <c r="H65" s="64">
        <v>1</v>
      </c>
      <c r="I65" s="65">
        <f>G65*H65</f>
        <v>3000000</v>
      </c>
      <c r="J65" s="64">
        <v>1</v>
      </c>
      <c r="K65" s="65">
        <f>J65*G65</f>
        <v>3000000</v>
      </c>
      <c r="L65" s="64"/>
    </row>
    <row r="66" spans="1:14" s="66" customFormat="1" ht="15.75" x14ac:dyDescent="0.25">
      <c r="A66" s="62">
        <f t="shared" si="3"/>
        <v>46</v>
      </c>
      <c r="B66" s="63" t="s">
        <v>27</v>
      </c>
      <c r="C66" s="64">
        <v>5000885</v>
      </c>
      <c r="D66" s="64">
        <v>2001</v>
      </c>
      <c r="E66" s="64" t="s">
        <v>185</v>
      </c>
      <c r="F66" s="64" t="s">
        <v>25</v>
      </c>
      <c r="G66" s="65">
        <v>949699</v>
      </c>
      <c r="H66" s="64">
        <v>6</v>
      </c>
      <c r="I66" s="65">
        <f t="shared" si="4"/>
        <v>5698194</v>
      </c>
      <c r="J66" s="64">
        <v>6</v>
      </c>
      <c r="K66" s="65">
        <f t="shared" si="5"/>
        <v>5698194</v>
      </c>
      <c r="L66" s="64"/>
    </row>
    <row r="67" spans="1:14" s="66" customFormat="1" ht="15.75" x14ac:dyDescent="0.25">
      <c r="A67" s="62">
        <f t="shared" si="3"/>
        <v>47</v>
      </c>
      <c r="B67" s="63" t="s">
        <v>27</v>
      </c>
      <c r="C67" s="64">
        <v>5000982</v>
      </c>
      <c r="D67" s="64">
        <v>2002</v>
      </c>
      <c r="E67" s="64" t="s">
        <v>185</v>
      </c>
      <c r="F67" s="64" t="s">
        <v>25</v>
      </c>
      <c r="G67" s="65">
        <v>950000</v>
      </c>
      <c r="H67" s="64">
        <v>2</v>
      </c>
      <c r="I67" s="65">
        <f t="shared" si="4"/>
        <v>1900000</v>
      </c>
      <c r="J67" s="64">
        <v>2</v>
      </c>
      <c r="K67" s="65">
        <f t="shared" si="5"/>
        <v>1900000</v>
      </c>
      <c r="L67" s="64"/>
    </row>
    <row r="68" spans="1:14" s="66" customFormat="1" ht="15.75" x14ac:dyDescent="0.25">
      <c r="A68" s="62">
        <f t="shared" si="3"/>
        <v>48</v>
      </c>
      <c r="B68" s="63" t="s">
        <v>27</v>
      </c>
      <c r="C68" s="64">
        <v>5001040</v>
      </c>
      <c r="D68" s="64">
        <v>2003</v>
      </c>
      <c r="E68" s="64" t="s">
        <v>185</v>
      </c>
      <c r="F68" s="64" t="s">
        <v>25</v>
      </c>
      <c r="G68" s="65">
        <v>1980000</v>
      </c>
      <c r="H68" s="64">
        <v>6</v>
      </c>
      <c r="I68" s="65">
        <f t="shared" si="4"/>
        <v>11880000</v>
      </c>
      <c r="J68" s="64">
        <v>6</v>
      </c>
      <c r="K68" s="65">
        <f t="shared" si="5"/>
        <v>11880000</v>
      </c>
      <c r="L68" s="64"/>
    </row>
    <row r="69" spans="1:14" s="66" customFormat="1" ht="19.5" customHeight="1" x14ac:dyDescent="0.25">
      <c r="A69" s="62">
        <f t="shared" si="3"/>
        <v>49</v>
      </c>
      <c r="B69" s="63" t="s">
        <v>27</v>
      </c>
      <c r="C69" s="56" t="s">
        <v>81</v>
      </c>
      <c r="D69" s="64">
        <v>2010</v>
      </c>
      <c r="E69" s="64" t="s">
        <v>185</v>
      </c>
      <c r="F69" s="64" t="s">
        <v>25</v>
      </c>
      <c r="G69" s="65">
        <v>3100000</v>
      </c>
      <c r="H69" s="64">
        <v>1</v>
      </c>
      <c r="I69" s="65">
        <f t="shared" si="4"/>
        <v>3100000</v>
      </c>
      <c r="J69" s="64">
        <v>1</v>
      </c>
      <c r="K69" s="65">
        <f t="shared" si="5"/>
        <v>3100000</v>
      </c>
      <c r="L69" s="64"/>
    </row>
    <row r="70" spans="1:14" s="66" customFormat="1" ht="19.5" customHeight="1" x14ac:dyDescent="0.25">
      <c r="A70" s="62">
        <f t="shared" si="3"/>
        <v>50</v>
      </c>
      <c r="B70" s="63" t="s">
        <v>27</v>
      </c>
      <c r="C70" s="56" t="s">
        <v>86</v>
      </c>
      <c r="D70" s="64">
        <v>2010</v>
      </c>
      <c r="E70" s="64" t="s">
        <v>185</v>
      </c>
      <c r="F70" s="64" t="s">
        <v>25</v>
      </c>
      <c r="G70" s="65">
        <v>3100000</v>
      </c>
      <c r="H70" s="64">
        <v>1</v>
      </c>
      <c r="I70" s="65">
        <f t="shared" si="4"/>
        <v>3100000</v>
      </c>
      <c r="J70" s="64">
        <v>1</v>
      </c>
      <c r="K70" s="65">
        <f t="shared" si="5"/>
        <v>3100000</v>
      </c>
      <c r="L70" s="64"/>
    </row>
    <row r="71" spans="1:14" s="66" customFormat="1" ht="15.75" x14ac:dyDescent="0.25">
      <c r="A71" s="62">
        <f t="shared" si="3"/>
        <v>51</v>
      </c>
      <c r="B71" s="63" t="s">
        <v>27</v>
      </c>
      <c r="C71" s="56" t="s">
        <v>97</v>
      </c>
      <c r="D71" s="64">
        <v>2012</v>
      </c>
      <c r="E71" s="64" t="s">
        <v>185</v>
      </c>
      <c r="F71" s="64" t="s">
        <v>25</v>
      </c>
      <c r="G71" s="65">
        <v>3100000</v>
      </c>
      <c r="H71" s="64">
        <v>3</v>
      </c>
      <c r="I71" s="65">
        <f t="shared" si="4"/>
        <v>9300000</v>
      </c>
      <c r="J71" s="64">
        <v>3</v>
      </c>
      <c r="K71" s="65">
        <f t="shared" si="5"/>
        <v>9300000</v>
      </c>
      <c r="L71" s="64"/>
    </row>
    <row r="72" spans="1:14" s="66" customFormat="1" ht="15.75" x14ac:dyDescent="0.25">
      <c r="A72" s="69"/>
      <c r="B72" s="157" t="s">
        <v>104</v>
      </c>
      <c r="C72" s="158"/>
      <c r="D72" s="158"/>
      <c r="E72" s="158"/>
      <c r="F72" s="159"/>
      <c r="G72" s="70"/>
      <c r="H72" s="71">
        <f>SUM(H20:H71)</f>
        <v>671</v>
      </c>
      <c r="I72" s="70">
        <f>SUM(I20:I71)</f>
        <v>865768144</v>
      </c>
      <c r="J72" s="71">
        <f>SUM(J20:J71)</f>
        <v>671</v>
      </c>
      <c r="K72" s="70">
        <f>SUM(K20:K71)</f>
        <v>865768144</v>
      </c>
      <c r="L72" s="71"/>
    </row>
    <row r="73" spans="1:14" s="15" customFormat="1" x14ac:dyDescent="0.25">
      <c r="A73" s="16"/>
      <c r="B73" s="17"/>
      <c r="C73" s="17"/>
      <c r="D73" s="17"/>
      <c r="E73" s="17"/>
      <c r="F73" s="17"/>
      <c r="G73" s="18"/>
      <c r="H73" s="19"/>
      <c r="I73" s="18"/>
      <c r="J73" s="19"/>
      <c r="K73" s="18"/>
      <c r="L73" s="19"/>
    </row>
    <row r="74" spans="1:14" s="72" customFormat="1" ht="16.5" x14ac:dyDescent="0.25">
      <c r="A74" s="147" t="s">
        <v>109</v>
      </c>
      <c r="B74" s="147"/>
      <c r="C74" s="147"/>
      <c r="D74" s="77"/>
      <c r="E74" s="77"/>
      <c r="F74" s="77"/>
      <c r="G74" s="77"/>
      <c r="H74" s="77"/>
      <c r="J74" s="147" t="s">
        <v>190</v>
      </c>
      <c r="K74" s="147"/>
      <c r="L74" s="147"/>
    </row>
    <row r="75" spans="1:14" s="72" customFormat="1" ht="16.5" x14ac:dyDescent="0.25">
      <c r="A75" s="147" t="s">
        <v>110</v>
      </c>
      <c r="B75" s="147"/>
      <c r="C75" s="147"/>
      <c r="D75" s="145" t="s">
        <v>179</v>
      </c>
      <c r="E75" s="145"/>
      <c r="F75" s="145"/>
      <c r="G75" s="145"/>
      <c r="H75" s="145"/>
      <c r="I75" s="145"/>
      <c r="J75" s="147" t="s">
        <v>124</v>
      </c>
      <c r="K75" s="147"/>
      <c r="L75" s="147"/>
    </row>
    <row r="76" spans="1:14" s="72" customFormat="1" ht="27" customHeight="1" x14ac:dyDescent="0.25">
      <c r="A76" s="77"/>
      <c r="B76" s="77"/>
      <c r="C76" s="77"/>
      <c r="D76" s="145" t="s">
        <v>180</v>
      </c>
      <c r="E76" s="145"/>
      <c r="F76" s="145"/>
      <c r="G76" s="145"/>
      <c r="H76" s="145"/>
      <c r="I76" s="145"/>
      <c r="J76" s="77"/>
      <c r="K76" s="77"/>
      <c r="L76" s="77"/>
      <c r="N76" s="77"/>
    </row>
    <row r="77" spans="1:14" s="72" customFormat="1" ht="27" customHeight="1" x14ac:dyDescent="0.25">
      <c r="A77" s="77"/>
      <c r="B77" s="77"/>
      <c r="C77" s="77"/>
      <c r="D77" s="145" t="s">
        <v>181</v>
      </c>
      <c r="E77" s="145"/>
      <c r="F77" s="145"/>
      <c r="G77" s="145"/>
      <c r="H77" s="145"/>
      <c r="I77" s="145"/>
      <c r="J77" s="77"/>
      <c r="K77" s="77"/>
      <c r="L77" s="77"/>
      <c r="N77" s="77"/>
    </row>
    <row r="78" spans="1:14" s="72" customFormat="1" ht="27" customHeight="1" x14ac:dyDescent="0.25">
      <c r="A78" s="77"/>
      <c r="B78" s="77"/>
      <c r="C78" s="77"/>
      <c r="D78" s="145" t="s">
        <v>182</v>
      </c>
      <c r="E78" s="145"/>
      <c r="F78" s="145"/>
      <c r="G78" s="145"/>
      <c r="H78" s="145"/>
      <c r="I78" s="145"/>
      <c r="J78" s="77"/>
      <c r="K78" s="77"/>
      <c r="L78" s="77"/>
      <c r="N78" s="77"/>
    </row>
    <row r="79" spans="1:14" s="72" customFormat="1" ht="27" customHeight="1" x14ac:dyDescent="0.25">
      <c r="A79" s="77"/>
      <c r="B79" s="77"/>
      <c r="C79" s="77"/>
      <c r="D79" s="145" t="s">
        <v>183</v>
      </c>
      <c r="E79" s="145"/>
      <c r="F79" s="145"/>
      <c r="G79" s="145"/>
      <c r="H79" s="145"/>
      <c r="I79" s="145"/>
      <c r="J79" s="77"/>
      <c r="K79" s="77"/>
      <c r="L79" s="77"/>
      <c r="N79" s="77"/>
    </row>
    <row r="80" spans="1:14" s="72" customFormat="1" ht="27" customHeight="1" x14ac:dyDescent="0.25">
      <c r="A80" s="147" t="s">
        <v>112</v>
      </c>
      <c r="B80" s="147"/>
      <c r="C80" s="147"/>
      <c r="D80" s="145" t="s">
        <v>193</v>
      </c>
      <c r="E80" s="145"/>
      <c r="F80" s="145"/>
      <c r="G80" s="145"/>
      <c r="H80" s="145"/>
      <c r="I80" s="145"/>
      <c r="J80" s="147" t="s">
        <v>135</v>
      </c>
      <c r="K80" s="147"/>
      <c r="L80" s="147"/>
    </row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</sheetData>
  <sortState ref="A23:L76">
    <sortCondition ref="B23:B76"/>
  </sortState>
  <mergeCells count="39">
    <mergeCell ref="A5:L5"/>
    <mergeCell ref="J75:L75"/>
    <mergeCell ref="A6:L6"/>
    <mergeCell ref="A17:A18"/>
    <mergeCell ref="B17:B18"/>
    <mergeCell ref="C17:C18"/>
    <mergeCell ref="D17:D18"/>
    <mergeCell ref="E17:E18"/>
    <mergeCell ref="A7:L7"/>
    <mergeCell ref="A8:B8"/>
    <mergeCell ref="A9:B9"/>
    <mergeCell ref="A10:B10"/>
    <mergeCell ref="A12:B12"/>
    <mergeCell ref="A13:B13"/>
    <mergeCell ref="A11:B11"/>
    <mergeCell ref="A14:B14"/>
    <mergeCell ref="A1:C1"/>
    <mergeCell ref="A2:C2"/>
    <mergeCell ref="A3:C3"/>
    <mergeCell ref="H1:L1"/>
    <mergeCell ref="H2:L2"/>
    <mergeCell ref="A15:D15"/>
    <mergeCell ref="A80:C80"/>
    <mergeCell ref="D80:I80"/>
    <mergeCell ref="A74:C74"/>
    <mergeCell ref="B72:F72"/>
    <mergeCell ref="A75:C75"/>
    <mergeCell ref="D75:I75"/>
    <mergeCell ref="J17:K17"/>
    <mergeCell ref="L17:L18"/>
    <mergeCell ref="F17:F18"/>
    <mergeCell ref="G17:G18"/>
    <mergeCell ref="H17:I17"/>
    <mergeCell ref="J74:L74"/>
    <mergeCell ref="J80:L80"/>
    <mergeCell ref="D77:I77"/>
    <mergeCell ref="D78:I78"/>
    <mergeCell ref="D79:I79"/>
    <mergeCell ref="D76:I76"/>
  </mergeCells>
  <conditionalFormatting sqref="A72:B73 G72:L73 A17:K19 A20:L71">
    <cfRule type="cellIs" dxfId="1" priority="14" operator="equal">
      <formula>"Thanh lý"</formula>
    </cfRule>
  </conditionalFormatting>
  <conditionalFormatting sqref="A72:B73 G72:L73 A17:K19 A20:L71">
    <cfRule type="cellIs" dxfId="0" priority="13" operator="equal">
      <formula>"Thanh lý 2013"</formula>
    </cfRule>
  </conditionalFormatting>
  <pageMargins left="1.5" right="0.45" top="0.5" bottom="0.5" header="0.3" footer="0.3"/>
  <pageSetup paperSize="9" orientation="landscape" r:id="rId1"/>
  <headerFooter>
    <oddFooter>&amp;CTrang &amp;P+0 &amp;RTrang: ...............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9"/>
  <sheetViews>
    <sheetView workbookViewId="0">
      <selection activeCell="D37" sqref="D37:H37"/>
    </sheetView>
  </sheetViews>
  <sheetFormatPr defaultRowHeight="15" x14ac:dyDescent="0.25"/>
  <cols>
    <col min="1" max="1" width="5.5703125" style="7" customWidth="1"/>
    <col min="2" max="2" width="29.42578125" style="7" customWidth="1"/>
    <col min="3" max="3" width="18.140625" style="7" customWidth="1"/>
    <col min="4" max="4" width="9.7109375" style="7" customWidth="1"/>
    <col min="5" max="5" width="11.42578125" style="7" customWidth="1"/>
    <col min="6" max="6" width="10" style="7" customWidth="1"/>
    <col min="7" max="7" width="9.28515625" style="7" customWidth="1"/>
    <col min="8" max="8" width="8.7109375" style="7" customWidth="1"/>
    <col min="9" max="9" width="14" style="7" customWidth="1"/>
    <col min="10" max="10" width="15.5703125" style="7" customWidth="1"/>
    <col min="11" max="11" width="15.85546875" style="7" customWidth="1"/>
    <col min="12" max="16384" width="9.140625" style="7"/>
  </cols>
  <sheetData>
    <row r="1" spans="1:13" s="11" customFormat="1" ht="15.75" x14ac:dyDescent="0.25">
      <c r="A1" s="160" t="s">
        <v>126</v>
      </c>
      <c r="B1" s="160"/>
      <c r="C1" s="160"/>
      <c r="D1" s="20"/>
      <c r="G1" s="161" t="s">
        <v>0</v>
      </c>
      <c r="H1" s="161"/>
      <c r="I1" s="161"/>
      <c r="J1" s="161"/>
      <c r="K1" s="161"/>
    </row>
    <row r="2" spans="1:13" s="11" customFormat="1" ht="16.5" x14ac:dyDescent="0.25">
      <c r="A2" s="161" t="s">
        <v>164</v>
      </c>
      <c r="B2" s="161"/>
      <c r="C2" s="161"/>
      <c r="D2" s="78"/>
      <c r="G2" s="162" t="s">
        <v>1</v>
      </c>
      <c r="H2" s="162"/>
      <c r="I2" s="162"/>
      <c r="J2" s="162"/>
      <c r="K2" s="162"/>
    </row>
    <row r="3" spans="1:13" s="11" customFormat="1" ht="15.75" x14ac:dyDescent="0.25">
      <c r="A3" s="161" t="s">
        <v>165</v>
      </c>
      <c r="B3" s="161"/>
      <c r="C3" s="161"/>
      <c r="D3" s="78"/>
      <c r="G3" s="10"/>
      <c r="H3" s="10"/>
      <c r="I3" s="10"/>
      <c r="J3" s="10"/>
      <c r="K3" s="10"/>
    </row>
    <row r="4" spans="1:13" s="11" customFormat="1" ht="10.5" customHeight="1" x14ac:dyDescent="0.25"/>
    <row r="5" spans="1:13" s="11" customFormat="1" ht="16.5" x14ac:dyDescent="0.25">
      <c r="A5" s="162" t="s">
        <v>187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</row>
    <row r="6" spans="1:13" s="11" customFormat="1" ht="16.5" x14ac:dyDescent="0.25">
      <c r="A6" s="162" t="s">
        <v>188</v>
      </c>
      <c r="B6" s="162"/>
      <c r="C6" s="162"/>
      <c r="D6" s="162"/>
      <c r="E6" s="162"/>
      <c r="F6" s="162"/>
      <c r="G6" s="162"/>
      <c r="H6" s="162"/>
      <c r="I6" s="162"/>
      <c r="J6" s="162"/>
      <c r="K6" s="162"/>
    </row>
    <row r="7" spans="1:13" s="21" customFormat="1" ht="16.5" x14ac:dyDescent="0.25">
      <c r="A7" s="177" t="s">
        <v>189</v>
      </c>
      <c r="B7" s="177"/>
      <c r="C7" s="177"/>
      <c r="D7" s="177"/>
      <c r="E7" s="177"/>
      <c r="F7" s="177"/>
      <c r="G7" s="132"/>
      <c r="H7" s="132"/>
      <c r="I7" s="132"/>
      <c r="J7" s="132"/>
      <c r="K7" s="132"/>
      <c r="M7" s="132"/>
    </row>
    <row r="8" spans="1:13" s="21" customFormat="1" ht="16.5" x14ac:dyDescent="0.25">
      <c r="A8" s="177" t="s">
        <v>106</v>
      </c>
      <c r="B8" s="177"/>
      <c r="C8" s="132"/>
      <c r="D8" s="132"/>
      <c r="E8" s="132"/>
      <c r="F8" s="132"/>
      <c r="G8" s="132"/>
      <c r="H8" s="132"/>
      <c r="I8" s="132"/>
      <c r="J8" s="132"/>
      <c r="K8" s="132"/>
      <c r="M8" s="132"/>
    </row>
    <row r="9" spans="1:13" s="21" customFormat="1" ht="16.5" x14ac:dyDescent="0.25">
      <c r="A9" s="156" t="s">
        <v>107</v>
      </c>
      <c r="B9" s="156"/>
      <c r="C9" s="132"/>
      <c r="D9" s="131" t="s">
        <v>169</v>
      </c>
      <c r="E9" s="78"/>
      <c r="F9" s="131"/>
      <c r="G9" s="131"/>
      <c r="H9" s="130" t="s">
        <v>170</v>
      </c>
      <c r="I9" s="132"/>
      <c r="J9" s="132"/>
      <c r="K9" s="132"/>
      <c r="M9" s="132"/>
    </row>
    <row r="10" spans="1:13" s="21" customFormat="1" ht="16.5" x14ac:dyDescent="0.25">
      <c r="A10" s="156" t="s">
        <v>136</v>
      </c>
      <c r="B10" s="156"/>
      <c r="C10" s="132"/>
      <c r="D10" s="131" t="s">
        <v>171</v>
      </c>
      <c r="E10" s="78"/>
      <c r="F10" s="131"/>
      <c r="G10" s="131"/>
      <c r="H10" s="130" t="s">
        <v>172</v>
      </c>
      <c r="I10" s="132"/>
      <c r="J10" s="132"/>
      <c r="K10" s="132"/>
      <c r="M10" s="132"/>
    </row>
    <row r="11" spans="1:13" s="21" customFormat="1" ht="16.5" x14ac:dyDescent="0.25">
      <c r="A11" s="156" t="s">
        <v>173</v>
      </c>
      <c r="B11" s="156"/>
      <c r="C11" s="132"/>
      <c r="D11" s="131" t="s">
        <v>191</v>
      </c>
      <c r="E11" s="78"/>
      <c r="F11" s="131"/>
      <c r="G11" s="131"/>
      <c r="H11" s="130" t="s">
        <v>174</v>
      </c>
      <c r="I11" s="132"/>
      <c r="J11" s="132"/>
      <c r="K11" s="132"/>
      <c r="M11" s="132"/>
    </row>
    <row r="12" spans="1:13" s="21" customFormat="1" ht="16.5" x14ac:dyDescent="0.25">
      <c r="A12" s="156" t="s">
        <v>175</v>
      </c>
      <c r="B12" s="156"/>
      <c r="C12" s="132"/>
      <c r="D12" s="131" t="s">
        <v>176</v>
      </c>
      <c r="E12" s="78"/>
      <c r="F12" s="131"/>
      <c r="G12" s="131"/>
      <c r="H12" s="130" t="s">
        <v>174</v>
      </c>
      <c r="I12" s="132"/>
      <c r="J12" s="132"/>
      <c r="K12" s="132"/>
      <c r="M12" s="132"/>
    </row>
    <row r="13" spans="1:13" s="21" customFormat="1" ht="16.5" x14ac:dyDescent="0.25">
      <c r="A13" s="156" t="s">
        <v>137</v>
      </c>
      <c r="B13" s="156"/>
      <c r="C13" s="132"/>
      <c r="D13" s="176" t="s">
        <v>177</v>
      </c>
      <c r="E13" s="176"/>
      <c r="F13" s="176"/>
      <c r="G13" s="176"/>
      <c r="H13" s="130" t="s">
        <v>174</v>
      </c>
      <c r="I13" s="132"/>
      <c r="J13" s="132"/>
      <c r="K13" s="132"/>
      <c r="M13" s="132"/>
    </row>
    <row r="14" spans="1:13" s="21" customFormat="1" ht="16.5" x14ac:dyDescent="0.25">
      <c r="A14" s="156" t="s">
        <v>192</v>
      </c>
      <c r="B14" s="156"/>
      <c r="C14" s="132"/>
      <c r="D14" s="131" t="s">
        <v>178</v>
      </c>
      <c r="E14" s="78"/>
      <c r="F14" s="131"/>
      <c r="G14" s="131"/>
      <c r="H14" s="130" t="s">
        <v>174</v>
      </c>
      <c r="I14" s="132"/>
      <c r="J14" s="132"/>
      <c r="K14" s="132"/>
      <c r="M14" s="132"/>
    </row>
    <row r="15" spans="1:13" s="21" customFormat="1" ht="16.5" x14ac:dyDescent="0.25">
      <c r="A15" s="103" t="s">
        <v>125</v>
      </c>
      <c r="B15" s="104"/>
      <c r="C15" s="102"/>
      <c r="D15" s="102"/>
      <c r="E15" s="102"/>
      <c r="F15" s="102"/>
      <c r="G15" s="102"/>
      <c r="H15" s="102"/>
    </row>
    <row r="16" spans="1:13" s="11" customFormat="1" ht="4.5" customHeight="1" x14ac:dyDescent="0.25">
      <c r="A16" s="13"/>
      <c r="B16" s="14"/>
      <c r="C16" s="12"/>
      <c r="D16" s="12"/>
      <c r="E16" s="12"/>
      <c r="F16" s="12"/>
      <c r="G16" s="12"/>
      <c r="H16" s="12"/>
    </row>
    <row r="17" spans="1:11" ht="18.75" customHeight="1" x14ac:dyDescent="0.25">
      <c r="A17" s="169" t="s">
        <v>2</v>
      </c>
      <c r="B17" s="169" t="s">
        <v>44</v>
      </c>
      <c r="C17" s="169" t="s">
        <v>45</v>
      </c>
      <c r="D17" s="169" t="s">
        <v>46</v>
      </c>
      <c r="E17" s="171" t="s">
        <v>47</v>
      </c>
      <c r="F17" s="171" t="s">
        <v>48</v>
      </c>
      <c r="G17" s="174" t="s">
        <v>12</v>
      </c>
      <c r="H17" s="175"/>
      <c r="I17" s="169" t="s">
        <v>8</v>
      </c>
      <c r="J17" s="171" t="s">
        <v>41</v>
      </c>
      <c r="K17" s="169" t="s">
        <v>11</v>
      </c>
    </row>
    <row r="18" spans="1:11" ht="19.5" customHeight="1" x14ac:dyDescent="0.25">
      <c r="A18" s="170"/>
      <c r="B18" s="170"/>
      <c r="C18" s="170"/>
      <c r="D18" s="170"/>
      <c r="E18" s="173"/>
      <c r="F18" s="173"/>
      <c r="G18" s="8" t="s">
        <v>49</v>
      </c>
      <c r="H18" s="8" t="s">
        <v>50</v>
      </c>
      <c r="I18" s="170"/>
      <c r="J18" s="172"/>
      <c r="K18" s="170"/>
    </row>
    <row r="19" spans="1:11" s="113" customFormat="1" ht="15.75" customHeight="1" x14ac:dyDescent="0.2">
      <c r="A19" s="110" t="s">
        <v>14</v>
      </c>
      <c r="B19" s="110" t="s">
        <v>15</v>
      </c>
      <c r="C19" s="110" t="s">
        <v>16</v>
      </c>
      <c r="D19" s="110">
        <v>1</v>
      </c>
      <c r="E19" s="111">
        <v>2</v>
      </c>
      <c r="F19" s="111">
        <v>3</v>
      </c>
      <c r="G19" s="110">
        <v>4</v>
      </c>
      <c r="H19" s="110">
        <v>5</v>
      </c>
      <c r="I19" s="110">
        <v>6</v>
      </c>
      <c r="J19" s="112">
        <v>7</v>
      </c>
      <c r="K19" s="111">
        <v>8</v>
      </c>
    </row>
    <row r="20" spans="1:11" s="66" customFormat="1" ht="15.75" x14ac:dyDescent="0.25">
      <c r="A20" s="114">
        <v>1</v>
      </c>
      <c r="B20" s="115" t="s">
        <v>52</v>
      </c>
      <c r="C20" s="116" t="s">
        <v>53</v>
      </c>
      <c r="D20" s="116" t="s">
        <v>25</v>
      </c>
      <c r="E20" s="116" t="s">
        <v>51</v>
      </c>
      <c r="F20" s="116"/>
      <c r="G20" s="116">
        <v>2</v>
      </c>
      <c r="H20" s="116">
        <v>2</v>
      </c>
      <c r="I20" s="117">
        <v>991500</v>
      </c>
      <c r="J20" s="117">
        <v>1983000</v>
      </c>
      <c r="K20" s="116"/>
    </row>
    <row r="21" spans="1:11" s="66" customFormat="1" ht="15.75" x14ac:dyDescent="0.25">
      <c r="A21" s="114">
        <v>2</v>
      </c>
      <c r="B21" s="118" t="s">
        <v>26</v>
      </c>
      <c r="C21" s="119" t="s">
        <v>63</v>
      </c>
      <c r="D21" s="119" t="s">
        <v>25</v>
      </c>
      <c r="E21" s="119"/>
      <c r="F21" s="119">
        <v>2001</v>
      </c>
      <c r="G21" s="119">
        <v>1</v>
      </c>
      <c r="H21" s="119">
        <v>1</v>
      </c>
      <c r="I21" s="120">
        <v>1400000</v>
      </c>
      <c r="J21" s="120">
        <v>1400000</v>
      </c>
      <c r="K21" s="119"/>
    </row>
    <row r="22" spans="1:11" s="66" customFormat="1" ht="15.75" x14ac:dyDescent="0.25">
      <c r="A22" s="114">
        <v>3</v>
      </c>
      <c r="B22" s="115" t="s">
        <v>62</v>
      </c>
      <c r="C22" s="116"/>
      <c r="D22" s="116" t="s">
        <v>25</v>
      </c>
      <c r="E22" s="116" t="s">
        <v>51</v>
      </c>
      <c r="F22" s="116"/>
      <c r="G22" s="116">
        <v>1</v>
      </c>
      <c r="H22" s="116">
        <v>1</v>
      </c>
      <c r="I22" s="117"/>
      <c r="J22" s="117"/>
      <c r="K22" s="116"/>
    </row>
    <row r="23" spans="1:11" s="66" customFormat="1" ht="15.75" x14ac:dyDescent="0.25">
      <c r="A23" s="114">
        <v>4</v>
      </c>
      <c r="B23" s="115" t="s">
        <v>54</v>
      </c>
      <c r="C23" s="116" t="s">
        <v>55</v>
      </c>
      <c r="D23" s="116" t="s">
        <v>25</v>
      </c>
      <c r="E23" s="116" t="s">
        <v>51</v>
      </c>
      <c r="F23" s="116">
        <v>1992</v>
      </c>
      <c r="G23" s="116">
        <v>18</v>
      </c>
      <c r="H23" s="116">
        <v>18</v>
      </c>
      <c r="I23" s="117">
        <v>39550</v>
      </c>
      <c r="J23" s="117">
        <v>711900</v>
      </c>
      <c r="K23" s="116"/>
    </row>
    <row r="24" spans="1:11" s="66" customFormat="1" ht="15.75" x14ac:dyDescent="0.25">
      <c r="A24" s="114">
        <v>5</v>
      </c>
      <c r="B24" s="115" t="s">
        <v>58</v>
      </c>
      <c r="C24" s="116" t="s">
        <v>59</v>
      </c>
      <c r="D24" s="116" t="s">
        <v>25</v>
      </c>
      <c r="E24" s="116" t="s">
        <v>51</v>
      </c>
      <c r="F24" s="116"/>
      <c r="G24" s="116">
        <v>1</v>
      </c>
      <c r="H24" s="116">
        <v>1</v>
      </c>
      <c r="I24" s="117"/>
      <c r="J24" s="117">
        <v>0</v>
      </c>
      <c r="K24" s="116"/>
    </row>
    <row r="25" spans="1:11" s="66" customFormat="1" ht="15.75" x14ac:dyDescent="0.25">
      <c r="A25" s="114">
        <v>6</v>
      </c>
      <c r="B25" s="115" t="s">
        <v>37</v>
      </c>
      <c r="C25" s="116"/>
      <c r="D25" s="116" t="s">
        <v>25</v>
      </c>
      <c r="E25" s="116" t="s">
        <v>51</v>
      </c>
      <c r="F25" s="116"/>
      <c r="G25" s="116">
        <v>3</v>
      </c>
      <c r="H25" s="116">
        <v>3</v>
      </c>
      <c r="I25" s="117"/>
      <c r="J25" s="117">
        <v>0</v>
      </c>
      <c r="K25" s="116"/>
    </row>
    <row r="26" spans="1:11" s="121" customFormat="1" ht="15.75" x14ac:dyDescent="0.25">
      <c r="A26" s="114">
        <v>7</v>
      </c>
      <c r="B26" s="118" t="s">
        <v>36</v>
      </c>
      <c r="C26" s="119"/>
      <c r="D26" s="119" t="s">
        <v>25</v>
      </c>
      <c r="E26" s="119" t="s">
        <v>51</v>
      </c>
      <c r="F26" s="119"/>
      <c r="G26" s="119">
        <v>48</v>
      </c>
      <c r="H26" s="119">
        <v>48</v>
      </c>
      <c r="I26" s="120"/>
      <c r="J26" s="120">
        <v>0</v>
      </c>
      <c r="K26" s="119"/>
    </row>
    <row r="27" spans="1:11" s="66" customFormat="1" ht="15.75" x14ac:dyDescent="0.25">
      <c r="A27" s="114">
        <v>8</v>
      </c>
      <c r="B27" s="115" t="s">
        <v>36</v>
      </c>
      <c r="C27" s="116"/>
      <c r="D27" s="116" t="s">
        <v>25</v>
      </c>
      <c r="E27" s="116" t="s">
        <v>51</v>
      </c>
      <c r="F27" s="116"/>
      <c r="G27" s="116">
        <v>53</v>
      </c>
      <c r="H27" s="116">
        <v>53</v>
      </c>
      <c r="I27" s="117">
        <v>0</v>
      </c>
      <c r="J27" s="117">
        <v>0</v>
      </c>
      <c r="K27" s="116"/>
    </row>
    <row r="28" spans="1:11" s="66" customFormat="1" ht="15.75" x14ac:dyDescent="0.25">
      <c r="A28" s="114">
        <v>9</v>
      </c>
      <c r="B28" s="115" t="s">
        <v>60</v>
      </c>
      <c r="C28" s="116" t="s">
        <v>61</v>
      </c>
      <c r="D28" s="116" t="s">
        <v>25</v>
      </c>
      <c r="E28" s="116" t="s">
        <v>51</v>
      </c>
      <c r="F28" s="116">
        <v>2002</v>
      </c>
      <c r="G28" s="116">
        <v>2</v>
      </c>
      <c r="H28" s="116">
        <v>2</v>
      </c>
      <c r="I28" s="117">
        <v>1050000</v>
      </c>
      <c r="J28" s="117">
        <v>2100000</v>
      </c>
      <c r="K28" s="116"/>
    </row>
    <row r="29" spans="1:11" s="66" customFormat="1" ht="15.75" x14ac:dyDescent="0.25">
      <c r="A29" s="122"/>
      <c r="B29" s="125" t="s">
        <v>104</v>
      </c>
      <c r="C29" s="125"/>
      <c r="D29" s="125"/>
      <c r="E29" s="125"/>
      <c r="F29" s="125"/>
      <c r="G29" s="123">
        <f>SUM(G20:G28)</f>
        <v>129</v>
      </c>
      <c r="H29" s="123">
        <f>SUM(H20:H28)</f>
        <v>129</v>
      </c>
      <c r="I29" s="124"/>
      <c r="J29" s="124">
        <f>SUM(J20:J28)</f>
        <v>6194900</v>
      </c>
      <c r="K29" s="123"/>
    </row>
    <row r="30" spans="1:11" s="15" customFormat="1" ht="8.25" customHeight="1" x14ac:dyDescent="0.25">
      <c r="A30" s="107"/>
      <c r="B30" s="108"/>
      <c r="C30" s="108"/>
      <c r="D30" s="108"/>
      <c r="E30" s="108"/>
      <c r="F30" s="108"/>
      <c r="G30" s="108"/>
      <c r="H30" s="108"/>
      <c r="I30" s="109"/>
      <c r="J30" s="109"/>
      <c r="K30" s="108"/>
    </row>
    <row r="31" spans="1:11" s="21" customFormat="1" ht="16.5" x14ac:dyDescent="0.25">
      <c r="A31" s="167" t="s">
        <v>109</v>
      </c>
      <c r="B31" s="167"/>
      <c r="C31" s="167"/>
      <c r="D31" s="105"/>
      <c r="E31" s="105"/>
      <c r="F31" s="105"/>
      <c r="G31" s="106"/>
      <c r="H31" s="106"/>
      <c r="I31" s="167" t="s">
        <v>190</v>
      </c>
      <c r="J31" s="167"/>
      <c r="K31" s="167"/>
    </row>
    <row r="32" spans="1:11" s="21" customFormat="1" ht="18.75" customHeight="1" x14ac:dyDescent="0.25">
      <c r="A32" s="168" t="s">
        <v>110</v>
      </c>
      <c r="B32" s="168"/>
      <c r="C32" s="168"/>
      <c r="E32" s="104" t="s">
        <v>111</v>
      </c>
      <c r="F32" s="104"/>
      <c r="G32" s="104"/>
      <c r="H32" s="104"/>
      <c r="I32" s="167" t="s">
        <v>124</v>
      </c>
      <c r="J32" s="167"/>
      <c r="K32" s="167"/>
    </row>
    <row r="33" spans="1:13" s="21" customFormat="1" ht="29.25" customHeight="1" x14ac:dyDescent="0.25">
      <c r="A33" s="105"/>
      <c r="B33" s="105"/>
      <c r="C33" s="105"/>
      <c r="D33" s="166" t="s">
        <v>180</v>
      </c>
      <c r="E33" s="166"/>
      <c r="F33" s="166"/>
      <c r="G33" s="166"/>
      <c r="H33" s="166"/>
      <c r="I33" s="105"/>
      <c r="J33" s="105"/>
      <c r="K33" s="105"/>
      <c r="M33" s="105"/>
    </row>
    <row r="34" spans="1:13" s="21" customFormat="1" ht="29.25" customHeight="1" x14ac:dyDescent="0.25">
      <c r="A34" s="105"/>
      <c r="B34" s="105"/>
      <c r="C34" s="105"/>
      <c r="D34" s="166" t="s">
        <v>181</v>
      </c>
      <c r="E34" s="166"/>
      <c r="F34" s="166"/>
      <c r="G34" s="166"/>
      <c r="H34" s="166"/>
      <c r="I34" s="105"/>
      <c r="J34" s="105"/>
      <c r="K34" s="105"/>
      <c r="M34" s="105"/>
    </row>
    <row r="35" spans="1:13" s="21" customFormat="1" ht="29.25" customHeight="1" x14ac:dyDescent="0.25">
      <c r="A35" s="105"/>
      <c r="B35" s="105"/>
      <c r="C35" s="105"/>
      <c r="D35" s="166" t="s">
        <v>182</v>
      </c>
      <c r="E35" s="166"/>
      <c r="F35" s="166"/>
      <c r="G35" s="166"/>
      <c r="H35" s="166"/>
      <c r="I35" s="105"/>
      <c r="J35" s="105"/>
      <c r="K35" s="105"/>
      <c r="M35" s="105"/>
    </row>
    <row r="36" spans="1:13" s="21" customFormat="1" ht="29.25" customHeight="1" x14ac:dyDescent="0.25">
      <c r="A36" s="105"/>
      <c r="B36" s="105"/>
      <c r="C36" s="105"/>
      <c r="D36" s="166" t="s">
        <v>183</v>
      </c>
      <c r="E36" s="166"/>
      <c r="F36" s="166"/>
      <c r="G36" s="166"/>
      <c r="H36" s="166"/>
      <c r="I36" s="105"/>
      <c r="J36" s="105"/>
      <c r="K36" s="105"/>
      <c r="M36" s="105"/>
    </row>
    <row r="37" spans="1:13" s="21" customFormat="1" ht="29.25" customHeight="1" x14ac:dyDescent="0.25">
      <c r="A37" s="167" t="s">
        <v>112</v>
      </c>
      <c r="B37" s="167"/>
      <c r="C37" s="167"/>
      <c r="D37" s="166" t="s">
        <v>193</v>
      </c>
      <c r="E37" s="166"/>
      <c r="F37" s="166"/>
      <c r="G37" s="166"/>
      <c r="H37" s="166"/>
      <c r="I37" s="167" t="s">
        <v>135</v>
      </c>
      <c r="J37" s="167"/>
      <c r="K37" s="167"/>
      <c r="M37" s="105"/>
    </row>
    <row r="38" spans="1:13" s="15" customFormat="1" x14ac:dyDescent="0.25"/>
    <row r="39" spans="1:13" s="15" customFormat="1" x14ac:dyDescent="0.25"/>
    <row r="40" spans="1:13" s="15" customFormat="1" x14ac:dyDescent="0.25"/>
    <row r="41" spans="1:13" s="15" customFormat="1" x14ac:dyDescent="0.25"/>
    <row r="42" spans="1:13" s="15" customFormat="1" x14ac:dyDescent="0.25"/>
    <row r="43" spans="1:13" s="15" customFormat="1" x14ac:dyDescent="0.25"/>
    <row r="44" spans="1:13" s="15" customFormat="1" x14ac:dyDescent="0.25"/>
    <row r="45" spans="1:13" s="15" customFormat="1" x14ac:dyDescent="0.25"/>
    <row r="46" spans="1:13" s="15" customFormat="1" x14ac:dyDescent="0.25"/>
    <row r="47" spans="1:13" s="15" customFormat="1" x14ac:dyDescent="0.25"/>
    <row r="48" spans="1:13" s="15" customFormat="1" x14ac:dyDescent="0.25"/>
    <row r="49" s="15" customFormat="1" x14ac:dyDescent="0.25"/>
    <row r="50" s="15" customFormat="1" x14ac:dyDescent="0.25"/>
    <row r="51" s="15" customFormat="1" x14ac:dyDescent="0.25"/>
    <row r="52" s="15" customFormat="1" x14ac:dyDescent="0.25"/>
    <row r="53" s="15" customFormat="1" x14ac:dyDescent="0.25"/>
    <row r="54" s="15" customFormat="1" x14ac:dyDescent="0.25"/>
    <row r="55" s="15" customFormat="1" x14ac:dyDescent="0.25"/>
    <row r="56" s="15" customFormat="1" x14ac:dyDescent="0.25"/>
    <row r="57" s="15" customFormat="1" x14ac:dyDescent="0.25"/>
    <row r="58" s="15" customFormat="1" x14ac:dyDescent="0.25"/>
    <row r="59" s="15" customFormat="1" x14ac:dyDescent="0.25"/>
    <row r="60" s="15" customFormat="1" x14ac:dyDescent="0.25"/>
    <row r="61" s="15" customFormat="1" x14ac:dyDescent="0.25"/>
    <row r="62" s="15" customFormat="1" x14ac:dyDescent="0.25"/>
    <row r="63" s="15" customFormat="1" x14ac:dyDescent="0.25"/>
    <row r="64" s="15" customFormat="1" x14ac:dyDescent="0.25"/>
    <row r="65" s="15" customFormat="1" x14ac:dyDescent="0.25"/>
    <row r="66" s="15" customFormat="1" x14ac:dyDescent="0.25"/>
    <row r="67" s="15" customFormat="1" x14ac:dyDescent="0.25"/>
    <row r="68" s="15" customFormat="1" x14ac:dyDescent="0.25"/>
    <row r="69" s="15" customFormat="1" x14ac:dyDescent="0.25"/>
    <row r="70" s="15" customFormat="1" x14ac:dyDescent="0.25"/>
    <row r="71" s="15" customFormat="1" x14ac:dyDescent="0.25"/>
    <row r="72" s="15" customFormat="1" x14ac:dyDescent="0.25"/>
    <row r="73" s="15" customFormat="1" x14ac:dyDescent="0.25"/>
    <row r="74" s="15" customFormat="1" x14ac:dyDescent="0.25"/>
    <row r="75" s="15" customFormat="1" x14ac:dyDescent="0.25"/>
    <row r="76" s="15" customFormat="1" x14ac:dyDescent="0.25"/>
    <row r="77" s="15" customFormat="1" x14ac:dyDescent="0.25"/>
    <row r="78" s="15" customFormat="1" x14ac:dyDescent="0.25"/>
    <row r="79" s="15" customFormat="1" x14ac:dyDescent="0.25"/>
    <row r="80" s="15" customFormat="1" x14ac:dyDescent="0.25"/>
    <row r="81" s="15" customFormat="1" x14ac:dyDescent="0.25"/>
    <row r="82" s="15" customFormat="1" x14ac:dyDescent="0.25"/>
    <row r="83" s="15" customFormat="1" x14ac:dyDescent="0.25"/>
    <row r="84" s="15" customFormat="1" x14ac:dyDescent="0.25"/>
    <row r="85" s="15" customFormat="1" x14ac:dyDescent="0.25"/>
    <row r="86" s="15" customFormat="1" x14ac:dyDescent="0.25"/>
    <row r="87" s="15" customFormat="1" x14ac:dyDescent="0.25"/>
    <row r="88" s="15" customFormat="1" x14ac:dyDescent="0.25"/>
    <row r="89" s="15" customFormat="1" x14ac:dyDescent="0.25"/>
    <row r="90" s="15" customFormat="1" x14ac:dyDescent="0.25"/>
    <row r="91" s="15" customFormat="1" x14ac:dyDescent="0.25"/>
    <row r="92" s="15" customFormat="1" x14ac:dyDescent="0.25"/>
    <row r="93" s="15" customFormat="1" x14ac:dyDescent="0.25"/>
    <row r="94" s="15" customFormat="1" x14ac:dyDescent="0.25"/>
    <row r="95" s="15" customFormat="1" x14ac:dyDescent="0.25"/>
    <row r="96" s="15" customFormat="1" x14ac:dyDescent="0.25"/>
    <row r="97" s="15" customFormat="1" x14ac:dyDescent="0.25"/>
    <row r="98" s="15" customFormat="1" x14ac:dyDescent="0.25"/>
    <row r="99" s="15" customFormat="1" x14ac:dyDescent="0.25"/>
    <row r="100" s="15" customFormat="1" x14ac:dyDescent="0.25"/>
    <row r="101" s="15" customFormat="1" x14ac:dyDescent="0.25"/>
    <row r="102" s="15" customFormat="1" x14ac:dyDescent="0.25"/>
    <row r="103" s="15" customFormat="1" x14ac:dyDescent="0.25"/>
    <row r="104" s="15" customFormat="1" x14ac:dyDescent="0.25"/>
    <row r="105" s="15" customFormat="1" x14ac:dyDescent="0.25"/>
    <row r="106" s="15" customFormat="1" x14ac:dyDescent="0.25"/>
    <row r="107" s="15" customFormat="1" x14ac:dyDescent="0.25"/>
    <row r="108" s="15" customFormat="1" x14ac:dyDescent="0.25"/>
    <row r="109" s="15" customFormat="1" x14ac:dyDescent="0.25"/>
    <row r="110" s="15" customFormat="1" x14ac:dyDescent="0.25"/>
    <row r="111" s="15" customFormat="1" x14ac:dyDescent="0.25"/>
    <row r="112" s="15" customFormat="1" x14ac:dyDescent="0.25"/>
    <row r="113" s="15" customFormat="1" x14ac:dyDescent="0.25"/>
    <row r="114" s="15" customFormat="1" x14ac:dyDescent="0.25"/>
    <row r="115" s="15" customFormat="1" x14ac:dyDescent="0.25"/>
    <row r="116" s="15" customFormat="1" x14ac:dyDescent="0.25"/>
    <row r="117" s="15" customFormat="1" x14ac:dyDescent="0.25"/>
    <row r="118" s="15" customFormat="1" x14ac:dyDescent="0.25"/>
    <row r="119" s="15" customFormat="1" x14ac:dyDescent="0.25"/>
  </sheetData>
  <sortState ref="A21:K29">
    <sortCondition ref="B21:B29"/>
  </sortState>
  <mergeCells count="37">
    <mergeCell ref="G1:K1"/>
    <mergeCell ref="G2:K2"/>
    <mergeCell ref="A1:C1"/>
    <mergeCell ref="A2:C2"/>
    <mergeCell ref="A3:C3"/>
    <mergeCell ref="A10:B10"/>
    <mergeCell ref="A11:B11"/>
    <mergeCell ref="A5:K5"/>
    <mergeCell ref="A6:K6"/>
    <mergeCell ref="A7:F7"/>
    <mergeCell ref="A8:B8"/>
    <mergeCell ref="A9:B9"/>
    <mergeCell ref="A14:B14"/>
    <mergeCell ref="A12:B12"/>
    <mergeCell ref="A13:B13"/>
    <mergeCell ref="D13:G13"/>
    <mergeCell ref="A31:C31"/>
    <mergeCell ref="I31:K31"/>
    <mergeCell ref="I17:I18"/>
    <mergeCell ref="J17:J18"/>
    <mergeCell ref="K17:K18"/>
    <mergeCell ref="A17:A18"/>
    <mergeCell ref="B17:B18"/>
    <mergeCell ref="C17:C18"/>
    <mergeCell ref="D17:D18"/>
    <mergeCell ref="E17:E18"/>
    <mergeCell ref="F17:F18"/>
    <mergeCell ref="G17:H17"/>
    <mergeCell ref="D36:H36"/>
    <mergeCell ref="A37:C37"/>
    <mergeCell ref="D37:H37"/>
    <mergeCell ref="I37:K37"/>
    <mergeCell ref="A32:C32"/>
    <mergeCell ref="I32:K32"/>
    <mergeCell ref="D33:H33"/>
    <mergeCell ref="D34:H34"/>
    <mergeCell ref="D35:H35"/>
  </mergeCells>
  <pageMargins left="1.5" right="0.45" top="0.5" bottom="0.5" header="0.3" footer="0.3"/>
  <pageSetup paperSize="9" scale="80" orientation="landscape" r:id="rId1"/>
  <headerFooter>
    <oddFooter>&amp;RTrang: ................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TSQT</vt:lpstr>
      <vt:lpstr>DCKTCD</vt:lpstr>
      <vt:lpstr>TDNB</vt:lpstr>
      <vt:lpstr>DCKTCD!Print_Titles</vt:lpstr>
      <vt:lpstr>TSQT!Print_Titles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HuongQTDV</cp:lastModifiedBy>
  <cp:lastPrinted>2019-03-11T08:21:44Z</cp:lastPrinted>
  <dcterms:created xsi:type="dcterms:W3CDTF">2014-09-06T02:10:41Z</dcterms:created>
  <dcterms:modified xsi:type="dcterms:W3CDTF">2019-06-21T06:54:34Z</dcterms:modified>
</cp:coreProperties>
</file>